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drawings/drawing2.xml" ContentType="application/vnd.openxmlformats-officedocument.drawing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drawings/drawing3.xml" ContentType="application/vnd.openxmlformats-officedocument.drawing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sac\OneDrive\Desktop\CRS WATER TANKS\tender notice\"/>
    </mc:Choice>
  </mc:AlternateContent>
  <xr:revisionPtr revIDLastSave="0" documentId="13_ncr:1_{36FE5E03-0EED-4E44-B606-0FA2720265D9}" xr6:coauthVersionLast="47" xr6:coauthVersionMax="47" xr10:uidLastSave="{00000000-0000-0000-0000-000000000000}"/>
  <bookViews>
    <workbookView xWindow="-108" yWindow="-108" windowWidth="23256" windowHeight="12456" activeTab="3" xr2:uid="{4F171CB5-D15B-4D94-BAB2-A35B4FAB6464}"/>
  </bookViews>
  <sheets>
    <sheet name="Horyal Borehole" sheetId="3" r:id="rId1"/>
    <sheet name="Hog dugaag borehole" sheetId="2" r:id="rId2"/>
    <sheet name="Hogol Borehole " sheetId="5" r:id="rId3"/>
    <sheet name="Total Cost Summary " sheetId="6" r:id="rId4"/>
  </sheets>
  <definedNames>
    <definedName name="_xlnm.Print_Area" localSheetId="0">'Horyal Borehole'!$A$1:$F$32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3" l="1"/>
  <c r="F6" i="3"/>
  <c r="F7" i="3"/>
  <c r="F8" i="3"/>
  <c r="F20" i="3"/>
  <c r="F22" i="5"/>
  <c r="F21" i="5"/>
  <c r="F20" i="5"/>
  <c r="F19" i="5"/>
  <c r="F18" i="5"/>
  <c r="F17" i="5"/>
  <c r="F16" i="5"/>
  <c r="F15" i="5"/>
  <c r="F14" i="5"/>
  <c r="F13" i="5"/>
  <c r="F12" i="5"/>
  <c r="F9" i="5"/>
  <c r="F8" i="5"/>
  <c r="F7" i="5"/>
  <c r="F6" i="5"/>
  <c r="F10" i="5" l="1"/>
  <c r="F23" i="5"/>
  <c r="F12" i="3"/>
  <c r="F11" i="3"/>
  <c r="D7" i="3"/>
  <c r="D5" i="3"/>
  <c r="F44" i="2" l="1"/>
  <c r="F42" i="2"/>
  <c r="D5" i="2"/>
  <c r="F5" i="2" s="1"/>
  <c r="F8" i="2"/>
  <c r="D7" i="2"/>
  <c r="F7" i="2" s="1"/>
  <c r="D6" i="2"/>
  <c r="F6" i="2" s="1"/>
  <c r="D30" i="5"/>
  <c r="F30" i="5" s="1"/>
  <c r="D28" i="5"/>
  <c r="F28" i="5" s="1"/>
  <c r="D27" i="5"/>
  <c r="F27" i="5" s="1"/>
  <c r="F25" i="2"/>
  <c r="F24" i="2"/>
  <c r="F23" i="2"/>
  <c r="F22" i="2"/>
  <c r="F21" i="2"/>
  <c r="F20" i="2"/>
  <c r="F19" i="2"/>
  <c r="F18" i="2"/>
  <c r="F17" i="2"/>
  <c r="F16" i="2"/>
  <c r="D6" i="3"/>
  <c r="F19" i="3"/>
  <c r="F18" i="3"/>
  <c r="F17" i="3"/>
  <c r="F16" i="3"/>
  <c r="F15" i="3"/>
  <c r="F14" i="3"/>
  <c r="F13" i="3"/>
  <c r="F21" i="3" s="1"/>
  <c r="F9" i="3"/>
  <c r="F50" i="5"/>
  <c r="F49" i="5"/>
  <c r="F48" i="5"/>
  <c r="F51" i="5" s="1"/>
  <c r="F44" i="5"/>
  <c r="F43" i="5"/>
  <c r="F42" i="5"/>
  <c r="F41" i="5"/>
  <c r="F40" i="5"/>
  <c r="F39" i="5"/>
  <c r="F38" i="5"/>
  <c r="F35" i="5"/>
  <c r="D33" i="5"/>
  <c r="D34" i="5" s="1"/>
  <c r="F34" i="5" s="1"/>
  <c r="D32" i="5"/>
  <c r="F32" i="5" s="1"/>
  <c r="D31" i="5"/>
  <c r="F31" i="5" s="1"/>
  <c r="D29" i="5"/>
  <c r="F29" i="5" s="1"/>
  <c r="F26" i="5"/>
  <c r="F29" i="3"/>
  <c r="F24" i="3"/>
  <c r="F25" i="3"/>
  <c r="F26" i="3"/>
  <c r="F27" i="3"/>
  <c r="F28" i="3"/>
  <c r="F23" i="3"/>
  <c r="F30" i="3" s="1"/>
  <c r="F31" i="3" s="1"/>
  <c r="F43" i="2"/>
  <c r="F41" i="2"/>
  <c r="F37" i="2"/>
  <c r="D35" i="2"/>
  <c r="D36" i="2" s="1"/>
  <c r="F36" i="2" s="1"/>
  <c r="D34" i="2"/>
  <c r="F34" i="2" s="1"/>
  <c r="D33" i="2"/>
  <c r="F33" i="2" s="1"/>
  <c r="D32" i="2"/>
  <c r="F32" i="2" s="1"/>
  <c r="D31" i="2"/>
  <c r="F31" i="2" s="1"/>
  <c r="D30" i="2"/>
  <c r="F30" i="2" s="1"/>
  <c r="D29" i="2"/>
  <c r="F29" i="2" s="1"/>
  <c r="F28" i="2"/>
  <c r="F45" i="2" l="1"/>
  <c r="F9" i="2"/>
  <c r="F45" i="5"/>
  <c r="F46" i="5" s="1"/>
  <c r="F33" i="5"/>
  <c r="F36" i="5" s="1"/>
  <c r="F52" i="5" s="1"/>
  <c r="F4" i="6" s="1"/>
  <c r="F35" i="2"/>
  <c r="F32" i="3" l="1"/>
  <c r="F38" i="2"/>
  <c r="F39" i="2" s="1"/>
  <c r="F2" i="6" l="1"/>
  <c r="F13" i="2"/>
  <c r="F12" i="2"/>
  <c r="F11" i="2"/>
  <c r="F14" i="2" l="1"/>
  <c r="F26" i="2"/>
  <c r="F46" i="2" s="1"/>
  <c r="F3" i="6" l="1"/>
  <c r="F5" i="6" s="1"/>
</calcChain>
</file>

<file path=xl/sharedStrings.xml><?xml version="1.0" encoding="utf-8"?>
<sst xmlns="http://schemas.openxmlformats.org/spreadsheetml/2006/main" count="241" uniqueCount="94">
  <si>
    <t xml:space="preserve">Item Description </t>
  </si>
  <si>
    <t>Unit</t>
  </si>
  <si>
    <t>Quantity</t>
  </si>
  <si>
    <t xml:space="preserve"> Unit Cost (USD)</t>
  </si>
  <si>
    <t>Total Amount (USD)</t>
  </si>
  <si>
    <r>
      <t>M</t>
    </r>
    <r>
      <rPr>
        <vertAlign val="superscript"/>
        <sz val="12"/>
        <color rgb="FF000000"/>
        <rFont val="Times New Roman"/>
        <family val="1"/>
      </rPr>
      <t>2</t>
    </r>
  </si>
  <si>
    <r>
      <t>M</t>
    </r>
    <r>
      <rPr>
        <vertAlign val="superscript"/>
        <sz val="12"/>
        <color rgb="FF000000"/>
        <rFont val="Times New Roman"/>
        <family val="1"/>
      </rPr>
      <t>3</t>
    </r>
  </si>
  <si>
    <t>LS</t>
  </si>
  <si>
    <t>M</t>
  </si>
  <si>
    <t>Supply of 2" (50mm) PVC Class C high pressure pipes.</t>
  </si>
  <si>
    <t>pcs</t>
  </si>
  <si>
    <t>Fittings and accessories ( Nipples., bends, union sockets and Gate valve) and Tap connections</t>
  </si>
  <si>
    <t>Total Cost for Pipe Line Extention</t>
  </si>
  <si>
    <t xml:space="preserve">Solar Panel Instalation  </t>
  </si>
  <si>
    <t>Ls</t>
  </si>
  <si>
    <t>Pcs</t>
  </si>
  <si>
    <t>Supply and installation of Combiner Box</t>
  </si>
  <si>
    <t>Supply of fittings and accessories (bends, elbows, reducers, clamps)</t>
  </si>
  <si>
    <t>Supply and installation of Solar Cables (4 mm² or 6 mm²)</t>
  </si>
  <si>
    <t>Supply of MC4 Connectors</t>
  </si>
  <si>
    <t>Manpower for installation (pump, plumbing, electrical, and structure)</t>
  </si>
  <si>
    <t>Total Cost For the Solar  instalation and Fence</t>
  </si>
  <si>
    <t xml:space="preserve">Apply two coats white wash and emulusion paint to the plastered wall surface </t>
  </si>
  <si>
    <t>Trench Excavation including backfilling for 1.2km  from the elevated water tank in the source to the kiosks in the villages</t>
  </si>
  <si>
    <t xml:space="preserve">Construction of Two Water Kiosk </t>
  </si>
  <si>
    <t>Site clearance,Demolition of unwanted structure</t>
  </si>
  <si>
    <t>Excavation of ground foundation bed  70 cm depth and (1.8 m width *3.3m Length as per design described.</t>
  </si>
  <si>
    <t>8cm thick lean concrete (Mix 1:3:6) in the excavated ground bed</t>
  </si>
  <si>
    <t>100mm Thick approved hardcore filling; well watered and compacted to 100% maximum dry density.</t>
  </si>
  <si>
    <t>100mm RCC  ground Slab by using No 10mm @ dia bars of R6 200mm c/c with ratio 1:2:4</t>
  </si>
  <si>
    <t>Construction of stone  walls  80cm wide and 2.5 m in length with  40cm depth above the slab  with mortar 1:4</t>
  </si>
  <si>
    <t>Construct a block wall (200 x 200 x 400)mm jointed with cement sand mortar of 1:4 the height of the wall does not exceed more than 1m including the drainage channel and soak pit wall</t>
  </si>
  <si>
    <t>External plastering cement / sand mix 1:5</t>
  </si>
  <si>
    <t xml:space="preserve">water piping system with 8 water tabs </t>
  </si>
  <si>
    <t>Total cost for the Two water Kiosks</t>
  </si>
  <si>
    <t>Total of one Kiosks</t>
  </si>
  <si>
    <t>No</t>
  </si>
  <si>
    <t xml:space="preserve">Supply and installation of 20 pcs of 400W solar panels with their accessories </t>
  </si>
  <si>
    <t>Branding Works for Visibility details for Donor and SSWC details as to be provided SSWC team &amp; approved by Engineer.</t>
  </si>
  <si>
    <t xml:space="preserve">Total for well </t>
  </si>
  <si>
    <t>Total for Hog dugaag well</t>
  </si>
  <si>
    <t>Pipe line Extension  to the village</t>
  </si>
  <si>
    <t xml:space="preserve">Rehabilitation of 30M3 elevated water Tank </t>
  </si>
  <si>
    <t xml:space="preserve">BoQs for Equiping of Hogdugaag borehole in Cadaado district Galmudug state of Somalia. Instalation 20pcs of Solar power 400w, Construction of 2 water kiosks, Rehabilitation of 30M3 elevated water Tank and  pipe line extension  </t>
  </si>
  <si>
    <t>WASHFIRST PROJECT BOQ-Hog dugagaag Borehole</t>
  </si>
  <si>
    <t xml:space="preserve">Rehabilitation of 100M3 elevated water Tank </t>
  </si>
  <si>
    <t>Solar Panel Instalation 20 Pc  of 400W</t>
  </si>
  <si>
    <t>Rehabilitation of Three Water Kiosks</t>
  </si>
  <si>
    <t xml:space="preserve">Removal of loose plaster, cleaning of surface </t>
  </si>
  <si>
    <t>Masonary (Block/Brick wall repair)</t>
  </si>
  <si>
    <t>M2</t>
  </si>
  <si>
    <t>Plastering External of kiosks</t>
  </si>
  <si>
    <t>Plumping repair for intire kiosks</t>
  </si>
  <si>
    <t>Drainage channels around kiosk</t>
  </si>
  <si>
    <t>Installatioin of water piping system with 9 water tabs Ls</t>
  </si>
  <si>
    <t>Total Cost of Three Kiosks</t>
  </si>
  <si>
    <t>Sub total for one Kiosk</t>
  </si>
  <si>
    <t>WASHFIRST PROJECT BOQ-Hogol Borehole</t>
  </si>
  <si>
    <t xml:space="preserve">Construction of one Water Kiosk </t>
  </si>
  <si>
    <t>Total Cost for Hogol Borehole</t>
  </si>
  <si>
    <t>Rehabilitation of five Water Kiosks</t>
  </si>
  <si>
    <t>Instalation 20pcs of Solar power 400w, Rehabilitation of 3water kiosks and Rehabilitation of 100M3 elevated water Tank</t>
  </si>
  <si>
    <t>Whitewash / distempering to external tower surfaces (columns, beams and walls)</t>
  </si>
  <si>
    <t xml:space="preserve"> Waterproof cement coating (internal tank surfaces, including surface preparation, crack and  sealing)</t>
  </si>
  <si>
    <t>Excavation for foundation of solar support structure (6 footings × 0.8 × 0.8 × 0.5)</t>
  </si>
  <si>
    <t>Supply &amp; installation of complete solar mounting structure (galvanized steel frame for 20 panels, including supports and fixing materials)</t>
  </si>
  <si>
    <t>Excavation of trench (200 m length) including backfilling, within IDP camp, for installation of new community kiosk at central location.</t>
  </si>
  <si>
    <t>Submersible power cable (heavy-duty flat cable, 3-phase, suitable for deep well installation)</t>
  </si>
  <si>
    <t>Supply &amp; installation of uPVC rising main pipes (40 pipes × 3 m = 120 m, including couplings and jointing)</t>
  </si>
  <si>
    <t>Pump installation works (lowering, pipe connection, cable jointing, testing &amp; commissioning)</t>
  </si>
  <si>
    <t>30 kW solar pump inverter, suitable for 10 HP submersible pump, with MPPT and protection features</t>
  </si>
  <si>
    <t>Total cost for For Rehabilitation of Elevated Water Tank</t>
  </si>
  <si>
    <t xml:space="preserve">Total Cost For the Solar  instalation </t>
  </si>
  <si>
    <t>Total Cost For Rehabilitation of Elevated Water Tank</t>
  </si>
  <si>
    <t>Total Cost For the Solar  instalation</t>
  </si>
  <si>
    <t>Supply &amp; Installation of Pump and uPVC Pipes in the well</t>
  </si>
  <si>
    <t>Total cost sum for Hogdugaag borehole</t>
  </si>
  <si>
    <t>Total cost sum for Horyal borehole</t>
  </si>
  <si>
    <t>Total cost sum for Hogol</t>
  </si>
  <si>
    <t xml:space="preserve">Grand total cost </t>
  </si>
  <si>
    <t xml:space="preserve">  WASHFIRST PROJECT BOQ-Horyal  Borehole</t>
  </si>
  <si>
    <t>S/n</t>
  </si>
  <si>
    <t>Plaster repair to RC surfaces (columns, beams and external tank walls ), including hacking of loose plaster, crack filling and re-rendering of defective areas</t>
  </si>
  <si>
    <t xml:space="preserve"> #</t>
  </si>
  <si>
    <t xml:space="preserve">BoQs for Equiping of Hogol borehole in Cadaado district Galmudug state of Somalia. Instalation 20pcs of Solar power 400w, Construction of 1 water kiosks and rehabilitation of four existing, Rehabilitation of 25M3 elevated water Tank  </t>
  </si>
  <si>
    <t xml:space="preserve">Fencing for solar system protection (chain-link with posts and access gate) - premeters- 34 m (2(10m+7m) </t>
  </si>
  <si>
    <t>20 kW inverter</t>
  </si>
  <si>
    <t>30 KW inverter</t>
  </si>
  <si>
    <t>Supply and installation of Solar Cables (16 mm²)</t>
  </si>
  <si>
    <t>Pump HP 18.5</t>
  </si>
  <si>
    <t xml:space="preserve">Supply and installation of 56 pcs of 605W solar panels with their accessories </t>
  </si>
  <si>
    <t xml:space="preserve">Fencing for solar system protection inlcuding transport (chain-link with posts and access gate)  - premeters- 72 m (2(20m+16m) </t>
  </si>
  <si>
    <t>Pump HP 11.5</t>
  </si>
  <si>
    <t>Submersible pump (11.5 HP, solar compatible, suitable for 110 m borehole depth, TDH: 120–140 m with m standard accessories)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</si>
</sst>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 &quot;&quot;$&quot;#,##0.00&quot; &quot;;&quot; &quot;&quot;$&quot;&quot;(&quot;#,##0.00&quot;)&quot;;&quot; &quot;&quot;$&quot;&quot;-&quot;#&quot; &quot;;&quot; &quot;@&quot; &quot;"/>
    <numFmt numFmtId="165" formatCode="&quot; &quot;[$$-409]#,##0.00&quot; &quot;;&quot; &quot;[$$-409]&quot;-&quot;#,##0.00&quot; &quot;;&quot; &quot;[$$-409]&quot;-&quot;#&quot; &quot;;&quot; &quot;@&quot; &quot;"/>
    <numFmt numFmtId="166" formatCode="&quot; &quot;[$$-409]#,##0.00&quot; &quot;;&quot; &quot;[$$-409]&quot;(&quot;#,##0.00&quot;)&quot;;&quot; &quot;[$$-409]&quot;-&quot;#&quot; &quot;;&quot; &quot;@&quot; &quot;"/>
    <numFmt numFmtId="167" formatCode="&quot; &quot;#,##0.00&quot; &quot;;&quot; (&quot;#,##0.00&quot;)&quot;;&quot; -&quot;#&quot; &quot;;&quot; &quot;@&quot; &quot;"/>
    <numFmt numFmtId="168" formatCode="&quot; &quot;#,##0.00&quot; &quot;;&quot;-&quot;#,##0.00&quot; &quot;;&quot; -&quot;#&quot; &quot;;&quot; &quot;@&quot; &quot;"/>
    <numFmt numFmtId="170" formatCode="&quot; &quot;[$$-409]#,##0&quot; &quot;;&quot; &quot;[$$-409]&quot;-&quot;#,##0&quot; &quot;;&quot; &quot;[$$-409]&quot;-&quot;#&quot; &quot;;&quot; &quot;@&quot; &quot;"/>
  </numFmts>
  <fonts count="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0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rgb="FFFFFFFF"/>
      </patternFill>
    </fill>
    <fill>
      <patternFill patternType="solid">
        <fgColor rgb="FFACB9CA"/>
        <bgColor rgb="FFACB9CA"/>
      </patternFill>
    </fill>
    <fill>
      <patternFill patternType="solid">
        <fgColor theme="5"/>
        <bgColor rgb="FFFFF2CC"/>
      </patternFill>
    </fill>
    <fill>
      <patternFill patternType="solid">
        <fgColor theme="6" tint="0.39997558519241921"/>
        <bgColor rgb="FF00B0F0"/>
      </patternFill>
    </fill>
    <fill>
      <patternFill patternType="solid">
        <fgColor theme="5"/>
        <bgColor rgb="FF00B0F0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rgb="FF00B0F0"/>
      </patternFill>
    </fill>
    <fill>
      <patternFill patternType="solid">
        <fgColor theme="5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8EA9DB"/>
        <bgColor rgb="FF8EA9DB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 applyNumberFormat="0" applyFont="0" applyBorder="0" applyProtection="0"/>
    <xf numFmtId="0" fontId="2" fillId="0" borderId="0" applyNumberFormat="0" applyBorder="0" applyProtection="0"/>
  </cellStyleXfs>
  <cellXfs count="81">
    <xf numFmtId="0" fontId="0" fillId="0" borderId="0" xfId="0"/>
    <xf numFmtId="0" fontId="4" fillId="0" borderId="0" xfId="0" applyFont="1"/>
    <xf numFmtId="0" fontId="3" fillId="2" borderId="4" xfId="0" applyFont="1" applyFill="1" applyBorder="1" applyAlignment="1">
      <alignment vertical="top" wrapText="1"/>
    </xf>
    <xf numFmtId="3" fontId="3" fillId="2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right" vertical="top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166" fontId="4" fillId="0" borderId="0" xfId="0" applyNumberFormat="1" applyFont="1"/>
    <xf numFmtId="0" fontId="4" fillId="0" borderId="8" xfId="0" applyFont="1" applyBorder="1" applyAlignment="1">
      <alignment horizontal="center" vertical="center"/>
    </xf>
    <xf numFmtId="0" fontId="4" fillId="4" borderId="6" xfId="6" applyFont="1" applyFill="1" applyBorder="1" applyAlignment="1">
      <alignment horizontal="center" vertical="center"/>
    </xf>
    <xf numFmtId="3" fontId="4" fillId="4" borderId="6" xfId="1" applyNumberFormat="1" applyFont="1" applyFill="1" applyBorder="1" applyAlignment="1">
      <alignment horizontal="center" vertical="center"/>
    </xf>
    <xf numFmtId="165" fontId="4" fillId="4" borderId="6" xfId="1" applyNumberFormat="1" applyFont="1" applyFill="1" applyBorder="1" applyAlignment="1">
      <alignment horizontal="center" vertical="center" wrapText="1"/>
    </xf>
    <xf numFmtId="165" fontId="4" fillId="4" borderId="6" xfId="0" applyNumberFormat="1" applyFont="1" applyFill="1" applyBorder="1" applyAlignment="1">
      <alignment horizontal="center" vertical="center"/>
    </xf>
    <xf numFmtId="0" fontId="4" fillId="3" borderId="9" xfId="0" applyFont="1" applyFill="1" applyBorder="1"/>
    <xf numFmtId="0" fontId="4" fillId="3" borderId="7" xfId="0" applyFont="1" applyFill="1" applyBorder="1"/>
    <xf numFmtId="165" fontId="3" fillId="3" borderId="7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4" fillId="8" borderId="7" xfId="0" applyFont="1" applyFill="1" applyBorder="1"/>
    <xf numFmtId="165" fontId="3" fillId="8" borderId="7" xfId="0" applyNumberFormat="1" applyFont="1" applyFill="1" applyBorder="1" applyAlignment="1">
      <alignment horizontal="right" vertical="top"/>
    </xf>
    <xf numFmtId="165" fontId="3" fillId="8" borderId="6" xfId="0" applyNumberFormat="1" applyFont="1" applyFill="1" applyBorder="1" applyAlignment="1">
      <alignment horizontal="right" vertical="center"/>
    </xf>
    <xf numFmtId="165" fontId="3" fillId="3" borderId="6" xfId="0" applyNumberFormat="1" applyFont="1" applyFill="1" applyBorder="1" applyAlignment="1">
      <alignment horizontal="right" vertical="center"/>
    </xf>
    <xf numFmtId="165" fontId="4" fillId="4" borderId="6" xfId="0" applyNumberFormat="1" applyFont="1" applyFill="1" applyBorder="1" applyAlignment="1">
      <alignment horizontal="right" vertical="center"/>
    </xf>
    <xf numFmtId="0" fontId="4" fillId="0" borderId="13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165" fontId="3" fillId="10" borderId="6" xfId="0" applyNumberFormat="1" applyFont="1" applyFill="1" applyBorder="1" applyAlignment="1">
      <alignment horizontal="right" vertical="center"/>
    </xf>
    <xf numFmtId="165" fontId="4" fillId="11" borderId="6" xfId="0" applyNumberFormat="1" applyFont="1" applyFill="1" applyBorder="1" applyAlignment="1">
      <alignment horizontal="right" vertical="center"/>
    </xf>
    <xf numFmtId="165" fontId="3" fillId="11" borderId="6" xfId="0" applyNumberFormat="1" applyFont="1" applyFill="1" applyBorder="1" applyAlignment="1">
      <alignment horizontal="right" vertical="center"/>
    </xf>
    <xf numFmtId="0" fontId="4" fillId="12" borderId="8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vertical="center" wrapText="1"/>
    </xf>
    <xf numFmtId="0" fontId="4" fillId="13" borderId="6" xfId="6" applyFont="1" applyFill="1" applyBorder="1" applyAlignment="1">
      <alignment horizontal="center" vertical="center"/>
    </xf>
    <xf numFmtId="3" fontId="4" fillId="13" borderId="6" xfId="1" applyNumberFormat="1" applyFont="1" applyFill="1" applyBorder="1" applyAlignment="1">
      <alignment horizontal="center" vertical="center"/>
    </xf>
    <xf numFmtId="165" fontId="4" fillId="13" borderId="6" xfId="1" applyNumberFormat="1" applyFont="1" applyFill="1" applyBorder="1" applyAlignment="1">
      <alignment horizontal="center" vertical="center" wrapText="1"/>
    </xf>
    <xf numFmtId="165" fontId="4" fillId="13" borderId="6" xfId="0" applyNumberFormat="1" applyFont="1" applyFill="1" applyBorder="1" applyAlignment="1">
      <alignment horizontal="right" vertical="center"/>
    </xf>
    <xf numFmtId="2" fontId="4" fillId="4" borderId="6" xfId="1" applyNumberFormat="1" applyFont="1" applyFill="1" applyBorder="1" applyAlignment="1">
      <alignment horizontal="center" vertical="center"/>
    </xf>
    <xf numFmtId="2" fontId="4" fillId="4" borderId="6" xfId="1" applyNumberFormat="1" applyFont="1" applyFill="1" applyBorder="1" applyAlignment="1">
      <alignment horizontal="center" vertical="center" wrapText="1"/>
    </xf>
    <xf numFmtId="165" fontId="4" fillId="4" borderId="7" xfId="0" applyNumberFormat="1" applyFont="1" applyFill="1" applyBorder="1" applyAlignment="1">
      <alignment horizontal="center" vertical="center"/>
    </xf>
    <xf numFmtId="165" fontId="7" fillId="14" borderId="18" xfId="0" applyNumberFormat="1" applyFont="1" applyFill="1" applyBorder="1" applyAlignment="1">
      <alignment horizontal="left" vertical="center"/>
    </xf>
    <xf numFmtId="170" fontId="7" fillId="14" borderId="18" xfId="0" applyNumberFormat="1" applyFont="1" applyFill="1" applyBorder="1" applyAlignment="1">
      <alignment horizontal="left" vertical="top"/>
    </xf>
    <xf numFmtId="0" fontId="4" fillId="15" borderId="19" xfId="0" applyFont="1" applyFill="1" applyBorder="1"/>
    <xf numFmtId="170" fontId="7" fillId="15" borderId="20" xfId="0" applyNumberFormat="1" applyFont="1" applyFill="1" applyBorder="1" applyAlignment="1">
      <alignment horizontal="left" vertical="top"/>
    </xf>
    <xf numFmtId="0" fontId="3" fillId="5" borderId="6" xfId="0" applyFont="1" applyFill="1" applyBorder="1" applyAlignment="1">
      <alignment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vertical="center" wrapText="1"/>
    </xf>
    <xf numFmtId="0" fontId="3" fillId="5" borderId="22" xfId="0" applyFont="1" applyFill="1" applyBorder="1" applyAlignment="1">
      <alignment vertical="center" wrapText="1"/>
    </xf>
    <xf numFmtId="0" fontId="3" fillId="5" borderId="23" xfId="0" applyFont="1" applyFill="1" applyBorder="1" applyAlignment="1">
      <alignment vertical="center" wrapText="1"/>
    </xf>
    <xf numFmtId="0" fontId="8" fillId="16" borderId="24" xfId="0" applyFont="1" applyFill="1" applyBorder="1" applyAlignment="1">
      <alignment wrapText="1"/>
    </xf>
    <xf numFmtId="0" fontId="8" fillId="16" borderId="25" xfId="0" applyFont="1" applyFill="1" applyBorder="1" applyAlignment="1">
      <alignment wrapText="1"/>
    </xf>
    <xf numFmtId="3" fontId="8" fillId="16" borderId="25" xfId="0" applyNumberFormat="1" applyFont="1" applyFill="1" applyBorder="1" applyAlignment="1">
      <alignment horizontal="center" wrapText="1"/>
    </xf>
    <xf numFmtId="0" fontId="8" fillId="16" borderId="25" xfId="0" applyFont="1" applyFill="1" applyBorder="1" applyAlignment="1">
      <alignment horizontal="right" wrapText="1"/>
    </xf>
    <xf numFmtId="0" fontId="8" fillId="16" borderId="26" xfId="0" applyFont="1" applyFill="1" applyBorder="1" applyAlignment="1">
      <alignment horizontal="right" wrapText="1"/>
    </xf>
    <xf numFmtId="0" fontId="4" fillId="0" borderId="6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7" fillId="14" borderId="17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top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left" vertical="center" wrapText="1"/>
    </xf>
    <xf numFmtId="0" fontId="7" fillId="15" borderId="1" xfId="0" applyFont="1" applyFill="1" applyBorder="1" applyAlignment="1">
      <alignment horizontal="left" vertical="center" wrapText="1"/>
    </xf>
  </cellXfs>
  <cellStyles count="7">
    <cellStyle name="Comma" xfId="1" builtinId="3" customBuiltin="1"/>
    <cellStyle name="Comma 2 2 3" xfId="3" xr:uid="{E9FD8250-9633-440D-9D12-442E3E56B1B7}"/>
    <cellStyle name="Comma 2 4" xfId="4" xr:uid="{03171ACC-041D-4A55-AAFB-09C71F804341}"/>
    <cellStyle name="Currency" xfId="2" builtinId="4" customBuiltin="1"/>
    <cellStyle name="Excel Built-in Normal" xfId="5" xr:uid="{E4EB0BFF-41A8-4CC7-BB2B-02FD556FA202}"/>
    <cellStyle name="Normal" xfId="0" builtinId="0" customBuiltin="1"/>
    <cellStyle name="Normal 2" xfId="6" xr:uid="{DB194092-228F-4371-953C-7F75E0B7D2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ustomXml" Target="../ink/ink4.xml"/><Relationship Id="rId7" Type="http://schemas.openxmlformats.org/officeDocument/2006/relationships/customXml" Target="../ink/ink6.xml"/><Relationship Id="rId12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ustomXml" Target="../ink/ink3.xml"/><Relationship Id="rId6" Type="http://schemas.openxmlformats.org/officeDocument/2006/relationships/image" Target="../media/image1.png"/><Relationship Id="rId11" Type="http://schemas.openxmlformats.org/officeDocument/2006/relationships/customXml" Target="../ink/ink8.xml"/><Relationship Id="rId5" Type="http://schemas.openxmlformats.org/officeDocument/2006/relationships/customXml" Target="../ink/ink5.xml"/><Relationship Id="rId10" Type="http://schemas.openxmlformats.org/officeDocument/2006/relationships/image" Target="../media/image1.png"/><Relationship Id="rId4" Type="http://schemas.openxmlformats.org/officeDocument/2006/relationships/image" Target="../media/image2.png"/><Relationship Id="rId9" Type="http://schemas.openxmlformats.org/officeDocument/2006/relationships/customXml" Target="../ink/ink7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13" Type="http://schemas.openxmlformats.org/officeDocument/2006/relationships/customXml" Target="../ink/ink15.xml"/><Relationship Id="rId3" Type="http://schemas.openxmlformats.org/officeDocument/2006/relationships/customXml" Target="../ink/ink10.xml"/><Relationship Id="rId7" Type="http://schemas.openxmlformats.org/officeDocument/2006/relationships/customXml" Target="../ink/ink12.xml"/><Relationship Id="rId12" Type="http://schemas.openxmlformats.org/officeDocument/2006/relationships/image" Target="../media/image20.png"/><Relationship Id="rId2" Type="http://schemas.openxmlformats.org/officeDocument/2006/relationships/image" Target="../media/image1.png"/><Relationship Id="rId1" Type="http://schemas.openxmlformats.org/officeDocument/2006/relationships/customXml" Target="../ink/ink9.xml"/><Relationship Id="rId6" Type="http://schemas.openxmlformats.org/officeDocument/2006/relationships/image" Target="../media/image1.png"/><Relationship Id="rId11" Type="http://schemas.openxmlformats.org/officeDocument/2006/relationships/customXml" Target="../ink/ink14.xml"/><Relationship Id="rId5" Type="http://schemas.openxmlformats.org/officeDocument/2006/relationships/customXml" Target="../ink/ink11.xml"/><Relationship Id="rId10" Type="http://schemas.openxmlformats.org/officeDocument/2006/relationships/image" Target="../media/image10.png"/><Relationship Id="rId4" Type="http://schemas.openxmlformats.org/officeDocument/2006/relationships/image" Target="../media/image2.png"/><Relationship Id="rId9" Type="http://schemas.openxmlformats.org/officeDocument/2006/relationships/customXml" Target="../ink/ink13.xml"/><Relationship Id="rId1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1474200</xdr:colOff>
      <xdr:row>6</xdr:row>
      <xdr:rowOff>0</xdr:rowOff>
    </xdr:from>
    <xdr:to>
      <xdr:col>6</xdr:col>
      <xdr:colOff>30285</xdr:colOff>
      <xdr:row>6</xdr:row>
      <xdr:rowOff>33163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4DE33821-B90B-487A-8488-AC5A275DCA37}"/>
                </a:ext>
              </a:extLst>
            </xdr14:cNvPr>
            <xdr14:cNvContentPartPr/>
          </xdr14:nvContentPartPr>
          <xdr14:nvPr macro=""/>
          <xdr14:xfrm>
            <a:off x="7875000" y="4291350"/>
            <a:ext cx="24840" cy="3528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5FA0D732-F3AC-40BB-7C1A-A5F0DFEB80D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870742" y="4287030"/>
              <a:ext cx="33357" cy="439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980280</xdr:colOff>
      <xdr:row>4</xdr:row>
      <xdr:rowOff>0</xdr:rowOff>
    </xdr:from>
    <xdr:to>
      <xdr:col>5</xdr:col>
      <xdr:colOff>985320</xdr:colOff>
      <xdr:row>4</xdr:row>
      <xdr:rowOff>2520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FD94C7E9-8BFD-4EBB-B568-5AE3AD86F762}"/>
                </a:ext>
              </a:extLst>
            </xdr14:cNvPr>
            <xdr14:cNvContentPartPr/>
          </xdr14:nvContentPartPr>
          <xdr14:nvPr macro=""/>
          <xdr14:xfrm>
            <a:off x="7381080" y="1833120"/>
            <a:ext cx="5040" cy="252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E8026B3E-A991-6721-7EC3-73C094FC5B06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7376760" y="1828800"/>
              <a:ext cx="15480" cy="1296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1474200</xdr:colOff>
      <xdr:row>8</xdr:row>
      <xdr:rowOff>0</xdr:rowOff>
    </xdr:from>
    <xdr:to>
      <xdr:col>5</xdr:col>
      <xdr:colOff>1499040</xdr:colOff>
      <xdr:row>8</xdr:row>
      <xdr:rowOff>35280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5FA0D732-F3AC-40BB-7C1A-A5F0DFEB80D0}"/>
                </a:ext>
              </a:extLst>
            </xdr14:cNvPr>
            <xdr14:cNvContentPartPr/>
          </xdr14:nvContentPartPr>
          <xdr14:nvPr macro=""/>
          <xdr14:xfrm>
            <a:off x="7875000" y="4291350"/>
            <a:ext cx="24840" cy="3528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5FA0D732-F3AC-40BB-7C1A-A5F0DFEB80D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870742" y="4287030"/>
              <a:ext cx="33357" cy="439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980280</xdr:colOff>
      <xdr:row>4</xdr:row>
      <xdr:rowOff>0</xdr:rowOff>
    </xdr:from>
    <xdr:to>
      <xdr:col>5</xdr:col>
      <xdr:colOff>985320</xdr:colOff>
      <xdr:row>4</xdr:row>
      <xdr:rowOff>2520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E8026B3E-A991-6721-7EC3-73C094FC5B06}"/>
                </a:ext>
              </a:extLst>
            </xdr14:cNvPr>
            <xdr14:cNvContentPartPr/>
          </xdr14:nvContentPartPr>
          <xdr14:nvPr macro=""/>
          <xdr14:xfrm>
            <a:off x="7381080" y="1833120"/>
            <a:ext cx="5040" cy="252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E8026B3E-A991-6721-7EC3-73C094FC5B06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7376760" y="1828800"/>
              <a:ext cx="15480" cy="129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1474200</xdr:colOff>
      <xdr:row>7</xdr:row>
      <xdr:rowOff>201950</xdr:rowOff>
    </xdr:from>
    <xdr:to>
      <xdr:col>5</xdr:col>
      <xdr:colOff>1499040</xdr:colOff>
      <xdr:row>8</xdr:row>
      <xdr:rowOff>34030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41D38357-847F-4C35-AB3D-A08ECBE5EA96}"/>
                </a:ext>
              </a:extLst>
            </xdr14:cNvPr>
            <xdr14:cNvContentPartPr/>
          </xdr14:nvContentPartPr>
          <xdr14:nvPr macro=""/>
          <xdr14:xfrm>
            <a:off x="7875000" y="4291350"/>
            <a:ext cx="24840" cy="3528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5FA0D732-F3AC-40BB-7C1A-A5F0DFEB80D0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7870742" y="4287030"/>
              <a:ext cx="33357" cy="439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980280</xdr:colOff>
      <xdr:row>4</xdr:row>
      <xdr:rowOff>0</xdr:rowOff>
    </xdr:from>
    <xdr:to>
      <xdr:col>5</xdr:col>
      <xdr:colOff>985320</xdr:colOff>
      <xdr:row>4</xdr:row>
      <xdr:rowOff>2520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43505D55-81FB-4661-9CE3-E9630BE4F3BE}"/>
                </a:ext>
              </a:extLst>
            </xdr14:cNvPr>
            <xdr14:cNvContentPartPr/>
          </xdr14:nvContentPartPr>
          <xdr14:nvPr macro=""/>
          <xdr14:xfrm>
            <a:off x="7381080" y="1833120"/>
            <a:ext cx="5040" cy="252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E8026B3E-A991-6721-7EC3-73C094FC5B06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7376760" y="1828800"/>
              <a:ext cx="15480" cy="129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1474200</xdr:colOff>
      <xdr:row>6</xdr:row>
      <xdr:rowOff>0</xdr:rowOff>
    </xdr:from>
    <xdr:to>
      <xdr:col>5</xdr:col>
      <xdr:colOff>1499040</xdr:colOff>
      <xdr:row>6</xdr:row>
      <xdr:rowOff>33163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21505F1E-BA9E-4212-8AB9-56E0EFE23D66}"/>
                </a:ext>
              </a:extLst>
            </xdr14:cNvPr>
            <xdr14:cNvContentPartPr/>
          </xdr14:nvContentPartPr>
          <xdr14:nvPr macro=""/>
          <xdr14:xfrm>
            <a:off x="7875000" y="4291350"/>
            <a:ext cx="24840" cy="3528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5FA0D732-F3AC-40BB-7C1A-A5F0DFEB80D0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7870742" y="4287030"/>
              <a:ext cx="33357" cy="439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980280</xdr:colOff>
      <xdr:row>4</xdr:row>
      <xdr:rowOff>0</xdr:rowOff>
    </xdr:from>
    <xdr:to>
      <xdr:col>5</xdr:col>
      <xdr:colOff>985320</xdr:colOff>
      <xdr:row>4</xdr:row>
      <xdr:rowOff>2520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7999778B-946E-4143-BA2E-C0101BB5C86E}"/>
                </a:ext>
              </a:extLst>
            </xdr14:cNvPr>
            <xdr14:cNvContentPartPr/>
          </xdr14:nvContentPartPr>
          <xdr14:nvPr macro=""/>
          <xdr14:xfrm>
            <a:off x="7381080" y="1833120"/>
            <a:ext cx="5040" cy="252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E8026B3E-A991-6721-7EC3-73C094FC5B0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7376760" y="1828800"/>
              <a:ext cx="15480" cy="1296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1474200</xdr:colOff>
      <xdr:row>23</xdr:row>
      <xdr:rowOff>0</xdr:rowOff>
    </xdr:from>
    <xdr:to>
      <xdr:col>6</xdr:col>
      <xdr:colOff>28380</xdr:colOff>
      <xdr:row>23</xdr:row>
      <xdr:rowOff>35280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715AA55D-7BCC-49D4-96FD-F12C55F7165B}"/>
                </a:ext>
              </a:extLst>
            </xdr14:cNvPr>
            <xdr14:cNvContentPartPr/>
          </xdr14:nvContentPartPr>
          <xdr14:nvPr macro=""/>
          <xdr14:xfrm>
            <a:off x="7875000" y="4291350"/>
            <a:ext cx="24840" cy="3528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5FA0D732-F3AC-40BB-7C1A-A5F0DFEB80D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870742" y="4287030"/>
              <a:ext cx="33357" cy="439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980280</xdr:colOff>
      <xdr:row>3</xdr:row>
      <xdr:rowOff>0</xdr:rowOff>
    </xdr:from>
    <xdr:to>
      <xdr:col>5</xdr:col>
      <xdr:colOff>985320</xdr:colOff>
      <xdr:row>3</xdr:row>
      <xdr:rowOff>2520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870B5EC8-B161-4985-AB54-EB50031ED4EC}"/>
                </a:ext>
              </a:extLst>
            </xdr14:cNvPr>
            <xdr14:cNvContentPartPr/>
          </xdr14:nvContentPartPr>
          <xdr14:nvPr macro=""/>
          <xdr14:xfrm>
            <a:off x="7381080" y="1833120"/>
            <a:ext cx="5040" cy="252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E8026B3E-A991-6721-7EC3-73C094FC5B06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7376760" y="1828800"/>
              <a:ext cx="15480" cy="129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1474200</xdr:colOff>
      <xdr:row>23</xdr:row>
      <xdr:rowOff>0</xdr:rowOff>
    </xdr:from>
    <xdr:to>
      <xdr:col>6</xdr:col>
      <xdr:colOff>28380</xdr:colOff>
      <xdr:row>23</xdr:row>
      <xdr:rowOff>33163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4FEEC968-C30D-4E63-A829-44CF4E5EDF16}"/>
                </a:ext>
              </a:extLst>
            </xdr14:cNvPr>
            <xdr14:cNvContentPartPr/>
          </xdr14:nvContentPartPr>
          <xdr14:nvPr macro=""/>
          <xdr14:xfrm>
            <a:off x="7875000" y="4291350"/>
            <a:ext cx="24840" cy="3528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5FA0D732-F3AC-40BB-7C1A-A5F0DFEB80D0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7870742" y="4287030"/>
              <a:ext cx="33357" cy="439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980280</xdr:colOff>
      <xdr:row>3</xdr:row>
      <xdr:rowOff>0</xdr:rowOff>
    </xdr:from>
    <xdr:to>
      <xdr:col>5</xdr:col>
      <xdr:colOff>985320</xdr:colOff>
      <xdr:row>3</xdr:row>
      <xdr:rowOff>2520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69DB14A6-5AF9-4B75-B59D-D5EE1F54277C}"/>
                </a:ext>
              </a:extLst>
            </xdr14:cNvPr>
            <xdr14:cNvContentPartPr/>
          </xdr14:nvContentPartPr>
          <xdr14:nvPr macro=""/>
          <xdr14:xfrm>
            <a:off x="7381080" y="1833120"/>
            <a:ext cx="5040" cy="252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E8026B3E-A991-6721-7EC3-73C094FC5B06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7376760" y="1828800"/>
              <a:ext cx="15480" cy="129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1474200</xdr:colOff>
      <xdr:row>23</xdr:row>
      <xdr:rowOff>0</xdr:rowOff>
    </xdr:from>
    <xdr:to>
      <xdr:col>6</xdr:col>
      <xdr:colOff>28380</xdr:colOff>
      <xdr:row>23</xdr:row>
      <xdr:rowOff>67030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FCCA393D-31B0-4BDE-96B6-3E4668993DD8}"/>
                </a:ext>
              </a:extLst>
            </xdr14:cNvPr>
            <xdr14:cNvContentPartPr/>
          </xdr14:nvContentPartPr>
          <xdr14:nvPr macro=""/>
          <xdr14:xfrm>
            <a:off x="7875000" y="4291350"/>
            <a:ext cx="24840" cy="3528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5FA0D732-F3AC-40BB-7C1A-A5F0DFEB80D0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7870742" y="4287030"/>
              <a:ext cx="33357" cy="439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980280</xdr:colOff>
      <xdr:row>3</xdr:row>
      <xdr:rowOff>0</xdr:rowOff>
    </xdr:from>
    <xdr:to>
      <xdr:col>5</xdr:col>
      <xdr:colOff>985320</xdr:colOff>
      <xdr:row>3</xdr:row>
      <xdr:rowOff>2520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9AE10092-ADF2-45B2-BD19-5597D590D175}"/>
                </a:ext>
              </a:extLst>
            </xdr14:cNvPr>
            <xdr14:cNvContentPartPr/>
          </xdr14:nvContentPartPr>
          <xdr14:nvPr macro=""/>
          <xdr14:xfrm>
            <a:off x="7381080" y="1833120"/>
            <a:ext cx="5040" cy="252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E8026B3E-A991-6721-7EC3-73C094FC5B06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7376760" y="1828800"/>
              <a:ext cx="15480" cy="129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980280</xdr:colOff>
      <xdr:row>5</xdr:row>
      <xdr:rowOff>0</xdr:rowOff>
    </xdr:from>
    <xdr:to>
      <xdr:col>5</xdr:col>
      <xdr:colOff>985320</xdr:colOff>
      <xdr:row>5</xdr:row>
      <xdr:rowOff>2520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518FD823-5372-444F-9F1F-F035364D7EEC}"/>
                </a:ext>
              </a:extLst>
            </xdr14:cNvPr>
            <xdr14:cNvContentPartPr/>
          </xdr14:nvContentPartPr>
          <xdr14:nvPr macro=""/>
          <xdr14:xfrm>
            <a:off x="7381080" y="1833120"/>
            <a:ext cx="5040" cy="252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E8026B3E-A991-6721-7EC3-73C094FC5B06}"/>
                </a:ext>
              </a:extLst>
            </xdr:cNvPr>
            <xdr:cNvPicPr/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7376760" y="1828800"/>
              <a:ext cx="15480" cy="1296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5-22T07:11:29.356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0 7 22007 0 0</inkml:trace>
  <inkml:trace contextRef="#ctx0" brushRef="#br0" timeOffset="1">21 1 26831 0 0</inkml:trace>
  <inkml:trace contextRef="#ctx0" brushRef="#br0" timeOffset="2">21 44 30095 0 0</inkml:trace>
  <inkml:trace contextRef="#ctx0" brushRef="#br0" timeOffset="3">31 90 31607 0 0</inkml:trace>
  <inkml:trace contextRef="#ctx0" brushRef="#br0" timeOffset="4">69 97 31503 0 0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5-22T15:37:47.379"/>
    </inkml:context>
    <inkml:brush xml:id="br0">
      <inkml:brushProperty name="width" value="0.025" units="cm"/>
      <inkml:brushProperty name="height" value="0.025" units="cm"/>
    </inkml:brush>
    <inkml:brush xml:id="br1">
      <inkml:brushProperty name="width" value="0.035" units="cm"/>
      <inkml:brushProperty name="height" value="0.035" units="cm"/>
    </inkml:brush>
  </inkml:definitions>
  <inkml:trace contextRef="#ctx0" brushRef="#br0">1 0 21807 0 0</inkml:trace>
  <inkml:trace contextRef="#ctx0" brushRef="#br1" timeOffset="1">14 7 26583 0 0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5-25T09:48:36.286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0 7 22007 0 0</inkml:trace>
  <inkml:trace contextRef="#ctx0" brushRef="#br0" timeOffset="1">21 1 26831 0 0</inkml:trace>
  <inkml:trace contextRef="#ctx0" brushRef="#br0" timeOffset="2">21 44 30095 0 0</inkml:trace>
  <inkml:trace contextRef="#ctx0" brushRef="#br0" timeOffset="3">31 90 31607 0 0</inkml:trace>
  <inkml:trace contextRef="#ctx0" brushRef="#br0" timeOffset="4">69 97 31503 0 0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5-25T09:48:36.291"/>
    </inkml:context>
    <inkml:brush xml:id="br0">
      <inkml:brushProperty name="width" value="0.025" units="cm"/>
      <inkml:brushProperty name="height" value="0.025" units="cm"/>
    </inkml:brush>
    <inkml:brush xml:id="br1">
      <inkml:brushProperty name="width" value="0.035" units="cm"/>
      <inkml:brushProperty name="height" value="0.035" units="cm"/>
    </inkml:brush>
  </inkml:definitions>
  <inkml:trace contextRef="#ctx0" brushRef="#br0">1 0 21807 0 0</inkml:trace>
  <inkml:trace contextRef="#ctx0" brushRef="#br1" timeOffset="1">14 7 26583 0 0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5-25T11:34:29.525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0 13 22007 0 0</inkml:trace>
  <inkml:trace contextRef="#ctx0" brushRef="#br0" timeOffset="1">21 1 26831 0 0</inkml:trace>
  <inkml:trace contextRef="#ctx0" brushRef="#br0" timeOffset="2">21 84 30095 0 0</inkml:trace>
  <inkml:trace contextRef="#ctx0" brushRef="#br0" timeOffset="3">31 173 31607 0 0</inkml:trace>
  <inkml:trace contextRef="#ctx0" brushRef="#br0" timeOffset="4">68 186 31503 0 0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5-25T11:34:29.530"/>
    </inkml:context>
    <inkml:brush xml:id="br0">
      <inkml:brushProperty name="width" value="0.025" units="cm"/>
      <inkml:brushProperty name="height" value="0.025" units="cm"/>
    </inkml:brush>
    <inkml:brush xml:id="br1">
      <inkml:brushProperty name="width" value="0.035" units="cm"/>
      <inkml:brushProperty name="height" value="0.035" units="cm"/>
    </inkml:brush>
  </inkml:definitions>
  <inkml:trace contextRef="#ctx0" brushRef="#br0">1 0 21807 0 0</inkml:trace>
  <inkml:trace contextRef="#ctx0" brushRef="#br1" timeOffset="1">14 7 26583 0 0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7-19T07:46:54.737"/>
    </inkml:context>
    <inkml:brush xml:id="br0">
      <inkml:brushProperty name="width" value="0.025" units="cm"/>
      <inkml:brushProperty name="height" value="0.025" units="cm"/>
    </inkml:brush>
    <inkml:brush xml:id="br1">
      <inkml:brushProperty name="width" value="0.035" units="cm"/>
      <inkml:brushProperty name="height" value="0.035" units="cm"/>
    </inkml:brush>
  </inkml:definitions>
  <inkml:trace contextRef="#ctx0" brushRef="#br0">1 0 21807 0 0</inkml:trace>
  <inkml:trace contextRef="#ctx0" brushRef="#br1" timeOffset="1">14 7 26583 0 0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5-22T07:11:29.361"/>
    </inkml:context>
    <inkml:brush xml:id="br0">
      <inkml:brushProperty name="width" value="0.025" units="cm"/>
      <inkml:brushProperty name="height" value="0.025" units="cm"/>
    </inkml:brush>
    <inkml:brush xml:id="br1">
      <inkml:brushProperty name="width" value="0.035" units="cm"/>
      <inkml:brushProperty name="height" value="0.035" units="cm"/>
    </inkml:brush>
  </inkml:definitions>
  <inkml:trace contextRef="#ctx0" brushRef="#br0">1 0 21807 0 0</inkml:trace>
  <inkml:trace contextRef="#ctx0" brushRef="#br1" timeOffset="1">14 7 26583 0 0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5-20T17:15:17.563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0 7 22007 0 0</inkml:trace>
  <inkml:trace contextRef="#ctx0" brushRef="#br0" timeOffset="189.67">21 1 26831 0 0</inkml:trace>
  <inkml:trace contextRef="#ctx0" brushRef="#br0" timeOffset="190.67">21 44 30095 0 0</inkml:trace>
  <inkml:trace contextRef="#ctx0" brushRef="#br0" timeOffset="191.67">31 90 31607 0 0</inkml:trace>
  <inkml:trace contextRef="#ctx0" brushRef="#br0" timeOffset="192.67">69 97 31503 0 0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5-20T17:15:22.827"/>
    </inkml:context>
    <inkml:brush xml:id="br0">
      <inkml:brushProperty name="width" value="0.025" units="cm"/>
      <inkml:brushProperty name="height" value="0.025" units="cm"/>
    </inkml:brush>
    <inkml:brush xml:id="br1">
      <inkml:brushProperty name="width" value="0.035" units="cm"/>
      <inkml:brushProperty name="height" value="0.035" units="cm"/>
    </inkml:brush>
  </inkml:definitions>
  <inkml:trace contextRef="#ctx0" brushRef="#br0">1 0 21807 0 0</inkml:trace>
  <inkml:trace contextRef="#ctx0" brushRef="#br1" timeOffset="64.14">14 7 26583 0 0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5-25T10:57:55.700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0 40 22007 0 0</inkml:trace>
  <inkml:trace contextRef="#ctx0" brushRef="#br0" timeOffset="1">21 1 26831 0 0</inkml:trace>
  <inkml:trace contextRef="#ctx0" brushRef="#br0" timeOffset="2">21 282 30095 0 0</inkml:trace>
  <inkml:trace contextRef="#ctx0" brushRef="#br0" timeOffset="3">31 583 31607 0 0</inkml:trace>
  <inkml:trace contextRef="#ctx0" brushRef="#br0" timeOffset="4">68 628 31503 0 0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5-25T10:57:55.705"/>
    </inkml:context>
    <inkml:brush xml:id="br0">
      <inkml:brushProperty name="width" value="0.025" units="cm"/>
      <inkml:brushProperty name="height" value="0.025" units="cm"/>
    </inkml:brush>
    <inkml:brush xml:id="br1">
      <inkml:brushProperty name="width" value="0.035" units="cm"/>
      <inkml:brushProperty name="height" value="0.035" units="cm"/>
    </inkml:brush>
  </inkml:definitions>
  <inkml:trace contextRef="#ctx0" brushRef="#br0">1 0 21807 0 0</inkml:trace>
  <inkml:trace contextRef="#ctx0" brushRef="#br1" timeOffset="1">14 7 26583 0 0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5-25T10:57:55.707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0 7 22007 0 0</inkml:trace>
  <inkml:trace contextRef="#ctx0" brushRef="#br0" timeOffset="1">21 1 26831 0 0</inkml:trace>
  <inkml:trace contextRef="#ctx0" brushRef="#br0" timeOffset="2">21 44 30095 0 0</inkml:trace>
  <inkml:trace contextRef="#ctx0" brushRef="#br0" timeOffset="3">31 90 31607 0 0</inkml:trace>
  <inkml:trace contextRef="#ctx0" brushRef="#br0" timeOffset="4">69 97 31503 0 0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5-25T10:57:55.712"/>
    </inkml:context>
    <inkml:brush xml:id="br0">
      <inkml:brushProperty name="width" value="0.025" units="cm"/>
      <inkml:brushProperty name="height" value="0.025" units="cm"/>
    </inkml:brush>
    <inkml:brush xml:id="br1">
      <inkml:brushProperty name="width" value="0.035" units="cm"/>
      <inkml:brushProperty name="height" value="0.035" units="cm"/>
    </inkml:brush>
  </inkml:definitions>
  <inkml:trace contextRef="#ctx0" brushRef="#br0">1 0 21807 0 0</inkml:trace>
  <inkml:trace contextRef="#ctx0" brushRef="#br1" timeOffset="1">14 7 26583 0 0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5-22T15:37:47.374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0 7 22007 0 0</inkml:trace>
  <inkml:trace contextRef="#ctx0" brushRef="#br0" timeOffset="1">21 1 26831 0 0</inkml:trace>
  <inkml:trace contextRef="#ctx0" brushRef="#br0" timeOffset="2">21 44 30095 0 0</inkml:trace>
  <inkml:trace contextRef="#ctx0" brushRef="#br0" timeOffset="3">31 90 31607 0 0</inkml:trace>
  <inkml:trace contextRef="#ctx0" brushRef="#br0" timeOffset="4">69 97 31503 0 0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8C13-A4EF-415F-B8FC-99E7EA4C9A34}">
  <dimension ref="A1:J32"/>
  <sheetViews>
    <sheetView topLeftCell="A12" zoomScale="80" zoomScaleNormal="80" workbookViewId="0">
      <selection activeCell="E23" sqref="E23:E29"/>
    </sheetView>
  </sheetViews>
  <sheetFormatPr defaultColWidth="8.21875" defaultRowHeight="15.6" x14ac:dyDescent="0.3"/>
  <cols>
    <col min="1" max="1" width="5.6640625" style="1" customWidth="1"/>
    <col min="2" max="2" width="65.6640625" style="1" customWidth="1"/>
    <col min="3" max="3" width="8.21875" style="1" customWidth="1"/>
    <col min="4" max="4" width="10.44140625" style="1" customWidth="1"/>
    <col min="5" max="5" width="15.44140625" style="18" customWidth="1"/>
    <col min="6" max="6" width="20.44140625" style="1" customWidth="1"/>
    <col min="7" max="7" width="11.5546875" style="1" bestFit="1" customWidth="1"/>
    <col min="8" max="8" width="12.109375" style="1" bestFit="1" customWidth="1"/>
    <col min="9" max="9" width="8.21875" style="1" customWidth="1"/>
    <col min="10" max="10" width="8.77734375" style="1" bestFit="1" customWidth="1"/>
    <col min="11" max="11" width="8.21875" style="1" customWidth="1"/>
    <col min="12" max="16384" width="8.21875" style="1"/>
  </cols>
  <sheetData>
    <row r="1" spans="1:10" customFormat="1" ht="21.45" customHeight="1" thickBot="1" x14ac:dyDescent="0.35">
      <c r="A1" s="60" t="s">
        <v>80</v>
      </c>
      <c r="B1" s="60"/>
      <c r="C1" s="60"/>
      <c r="D1" s="60"/>
      <c r="E1" s="60"/>
      <c r="F1" s="60"/>
      <c r="G1" s="1"/>
      <c r="H1" s="1"/>
      <c r="I1" s="1"/>
      <c r="J1" s="1"/>
    </row>
    <row r="2" spans="1:10" customFormat="1" ht="18.45" customHeight="1" thickBot="1" x14ac:dyDescent="0.35">
      <c r="A2" s="61" t="s">
        <v>61</v>
      </c>
      <c r="B2" s="61"/>
      <c r="C2" s="61"/>
      <c r="D2" s="61"/>
      <c r="E2" s="61"/>
      <c r="F2" s="61"/>
      <c r="G2" s="1"/>
      <c r="H2" s="1"/>
      <c r="I2" s="1"/>
      <c r="J2" s="1"/>
    </row>
    <row r="3" spans="1:10" customFormat="1" ht="18.45" customHeight="1" thickBot="1" x14ac:dyDescent="0.35">
      <c r="A3" s="2" t="s">
        <v>81</v>
      </c>
      <c r="B3" s="2" t="s">
        <v>0</v>
      </c>
      <c r="C3" s="3" t="s">
        <v>1</v>
      </c>
      <c r="D3" s="4" t="s">
        <v>2</v>
      </c>
      <c r="E3" s="5" t="s">
        <v>3</v>
      </c>
      <c r="F3" s="6" t="s">
        <v>4</v>
      </c>
      <c r="G3" s="1"/>
      <c r="H3" s="1"/>
      <c r="I3" s="1"/>
      <c r="J3" s="1"/>
    </row>
    <row r="4" spans="1:10" customFormat="1" ht="18" customHeight="1" x14ac:dyDescent="0.3">
      <c r="A4" s="44"/>
      <c r="B4" s="43" t="s">
        <v>45</v>
      </c>
      <c r="C4" s="45"/>
      <c r="D4" s="45"/>
      <c r="E4" s="45"/>
      <c r="F4" s="46"/>
      <c r="G4" s="1"/>
      <c r="H4" s="1"/>
      <c r="I4" s="1"/>
      <c r="J4" s="1"/>
    </row>
    <row r="5" spans="1:10" customFormat="1" ht="46.8" x14ac:dyDescent="0.3">
      <c r="A5" s="7">
        <v>1</v>
      </c>
      <c r="B5" s="8" t="s">
        <v>82</v>
      </c>
      <c r="C5" s="11" t="s">
        <v>5</v>
      </c>
      <c r="D5" s="12">
        <f>2*((8+2.8)*4.46)+(4*(1.6*15))+(2*(21.6*1.6))</f>
        <v>261.45600000000002</v>
      </c>
      <c r="E5" s="13"/>
      <c r="F5" s="23">
        <f>E5*D5</f>
        <v>0</v>
      </c>
      <c r="G5" s="1"/>
      <c r="H5" s="1"/>
      <c r="I5" s="1"/>
      <c r="J5" s="1"/>
    </row>
    <row r="6" spans="1:10" customFormat="1" ht="31.2" x14ac:dyDescent="0.3">
      <c r="A6" s="7">
        <v>2</v>
      </c>
      <c r="B6" s="8" t="s">
        <v>62</v>
      </c>
      <c r="C6" s="11" t="s">
        <v>5</v>
      </c>
      <c r="D6" s="12">
        <f>2*((8+2.8)*4.46)+(4*(1.6*15))+(2*(21.6*1.6))</f>
        <v>261.45600000000002</v>
      </c>
      <c r="E6" s="13"/>
      <c r="F6" s="23">
        <f t="shared" ref="F6:F8" si="0">E6*D6</f>
        <v>0</v>
      </c>
      <c r="G6" s="1"/>
      <c r="H6" s="1"/>
      <c r="I6" s="1"/>
      <c r="J6" s="1"/>
    </row>
    <row r="7" spans="1:10" customFormat="1" ht="31.2" x14ac:dyDescent="0.3">
      <c r="A7" s="7">
        <v>3</v>
      </c>
      <c r="B7" s="8" t="s">
        <v>63</v>
      </c>
      <c r="C7" s="11" t="s">
        <v>7</v>
      </c>
      <c r="D7" s="12">
        <f>(21.6*4.46)+(8*2.8)</f>
        <v>118.73599999999999</v>
      </c>
      <c r="E7" s="13"/>
      <c r="F7" s="23">
        <f t="shared" si="0"/>
        <v>0</v>
      </c>
      <c r="G7" s="1"/>
      <c r="H7" s="1"/>
      <c r="I7" s="1"/>
      <c r="J7" s="1"/>
    </row>
    <row r="8" spans="1:10" customFormat="1" ht="31.2" x14ac:dyDescent="0.3">
      <c r="A8" s="7">
        <v>4</v>
      </c>
      <c r="B8" s="8" t="s">
        <v>38</v>
      </c>
      <c r="C8" s="11" t="s">
        <v>7</v>
      </c>
      <c r="D8" s="12">
        <v>1</v>
      </c>
      <c r="E8" s="13"/>
      <c r="F8" s="23">
        <f t="shared" si="0"/>
        <v>0</v>
      </c>
      <c r="G8" s="1"/>
      <c r="H8" s="1"/>
      <c r="I8" s="1"/>
      <c r="J8" s="1"/>
    </row>
    <row r="9" spans="1:10" customFormat="1" x14ac:dyDescent="0.3">
      <c r="A9" s="62" t="s">
        <v>71</v>
      </c>
      <c r="B9" s="62"/>
      <c r="C9" s="62"/>
      <c r="D9" s="62"/>
      <c r="E9" s="62"/>
      <c r="F9" s="22">
        <f>SUM(F5:F8)</f>
        <v>0</v>
      </c>
      <c r="G9" s="1"/>
      <c r="H9" s="1"/>
      <c r="I9" s="1"/>
      <c r="J9" s="1"/>
    </row>
    <row r="10" spans="1:10" customFormat="1" ht="15.6" customHeight="1" x14ac:dyDescent="0.3">
      <c r="A10" s="56" t="s">
        <v>46</v>
      </c>
      <c r="B10" s="56"/>
      <c r="C10" s="56"/>
      <c r="D10" s="56"/>
      <c r="E10" s="56"/>
      <c r="F10" s="56"/>
      <c r="G10" s="1"/>
      <c r="H10" s="1"/>
      <c r="I10" s="1"/>
      <c r="J10" s="1"/>
    </row>
    <row r="11" spans="1:10" customFormat="1" ht="31.2" x14ac:dyDescent="0.3">
      <c r="A11" s="10">
        <v>1</v>
      </c>
      <c r="B11" s="8" t="s">
        <v>64</v>
      </c>
      <c r="C11" s="11" t="s">
        <v>6</v>
      </c>
      <c r="D11" s="12">
        <v>2</v>
      </c>
      <c r="E11" s="13"/>
      <c r="F11" s="23">
        <f>D11*E11</f>
        <v>0</v>
      </c>
      <c r="G11" s="1"/>
      <c r="H11" s="1"/>
      <c r="I11" s="1"/>
      <c r="J11" s="1"/>
    </row>
    <row r="12" spans="1:10" customFormat="1" ht="31.2" x14ac:dyDescent="0.3">
      <c r="A12" s="10">
        <v>2</v>
      </c>
      <c r="B12" s="8" t="s">
        <v>65</v>
      </c>
      <c r="C12" s="11" t="s">
        <v>14</v>
      </c>
      <c r="D12" s="12">
        <v>1</v>
      </c>
      <c r="E12" s="13"/>
      <c r="F12" s="23">
        <f>D12*E12</f>
        <v>0</v>
      </c>
      <c r="G12" s="1"/>
      <c r="H12" s="1"/>
      <c r="I12" s="1"/>
      <c r="J12" s="1"/>
    </row>
    <row r="13" spans="1:10" customFormat="1" ht="31.2" x14ac:dyDescent="0.3">
      <c r="A13" s="10">
        <v>3</v>
      </c>
      <c r="B13" s="8" t="s">
        <v>37</v>
      </c>
      <c r="C13" s="11" t="s">
        <v>15</v>
      </c>
      <c r="D13" s="12">
        <v>20</v>
      </c>
      <c r="E13" s="13"/>
      <c r="F13" s="23">
        <f t="shared" ref="F13:F16" si="1">D13*E13</f>
        <v>0</v>
      </c>
      <c r="G13" s="1"/>
      <c r="H13" s="1"/>
      <c r="I13" s="1"/>
      <c r="J13" s="1"/>
    </row>
    <row r="14" spans="1:10" customFormat="1" x14ac:dyDescent="0.3">
      <c r="A14" s="10">
        <v>4</v>
      </c>
      <c r="B14" s="8" t="s">
        <v>86</v>
      </c>
      <c r="C14" s="11" t="s">
        <v>36</v>
      </c>
      <c r="D14" s="12">
        <v>1</v>
      </c>
      <c r="E14" s="13"/>
      <c r="F14" s="23">
        <f t="shared" si="1"/>
        <v>0</v>
      </c>
      <c r="G14" s="1"/>
      <c r="H14" s="1"/>
      <c r="I14" s="1"/>
      <c r="J14" s="1"/>
    </row>
    <row r="15" spans="1:10" customFormat="1" x14ac:dyDescent="0.3">
      <c r="A15" s="29">
        <v>5</v>
      </c>
      <c r="B15" s="30" t="s">
        <v>16</v>
      </c>
      <c r="C15" s="31" t="s">
        <v>10</v>
      </c>
      <c r="D15" s="32">
        <v>1</v>
      </c>
      <c r="E15" s="33"/>
      <c r="F15" s="34">
        <f t="shared" si="1"/>
        <v>0</v>
      </c>
      <c r="G15" s="1"/>
      <c r="H15" s="1"/>
      <c r="I15" s="1"/>
      <c r="J15" s="1"/>
    </row>
    <row r="16" spans="1:10" customFormat="1" x14ac:dyDescent="0.3">
      <c r="A16" s="10">
        <v>6</v>
      </c>
      <c r="B16" s="8" t="s">
        <v>17</v>
      </c>
      <c r="C16" s="11" t="s">
        <v>14</v>
      </c>
      <c r="D16" s="12">
        <v>1</v>
      </c>
      <c r="E16" s="13"/>
      <c r="F16" s="23">
        <f t="shared" si="1"/>
        <v>0</v>
      </c>
      <c r="G16" s="1"/>
      <c r="H16" s="1"/>
      <c r="I16" s="1"/>
      <c r="J16" s="1"/>
    </row>
    <row r="17" spans="1:10" customFormat="1" x14ac:dyDescent="0.3">
      <c r="A17" s="10">
        <v>7</v>
      </c>
      <c r="B17" s="8" t="s">
        <v>18</v>
      </c>
      <c r="C17" s="11" t="s">
        <v>14</v>
      </c>
      <c r="D17" s="12">
        <v>1</v>
      </c>
      <c r="E17" s="13"/>
      <c r="F17" s="23">
        <f t="shared" ref="F17:F19" si="2">E17*D17</f>
        <v>0</v>
      </c>
      <c r="G17" s="1"/>
      <c r="H17" s="1"/>
      <c r="I17" s="1"/>
      <c r="J17" s="1"/>
    </row>
    <row r="18" spans="1:10" customFormat="1" ht="24" customHeight="1" x14ac:dyDescent="0.3">
      <c r="A18" s="10">
        <v>8</v>
      </c>
      <c r="B18" s="8" t="s">
        <v>19</v>
      </c>
      <c r="C18" s="11" t="s">
        <v>15</v>
      </c>
      <c r="D18" s="12">
        <v>5</v>
      </c>
      <c r="E18" s="13"/>
      <c r="F18" s="23">
        <f t="shared" si="2"/>
        <v>0</v>
      </c>
      <c r="G18" s="1"/>
      <c r="H18" s="1"/>
      <c r="I18" s="1"/>
      <c r="J18" s="1"/>
    </row>
    <row r="19" spans="1:10" customFormat="1" x14ac:dyDescent="0.3">
      <c r="A19" s="10">
        <v>9</v>
      </c>
      <c r="B19" s="8" t="s">
        <v>20</v>
      </c>
      <c r="C19" s="11" t="s">
        <v>7</v>
      </c>
      <c r="D19" s="12">
        <v>1</v>
      </c>
      <c r="E19" s="13"/>
      <c r="F19" s="23">
        <f t="shared" si="2"/>
        <v>0</v>
      </c>
      <c r="G19" s="1"/>
      <c r="H19" s="1"/>
      <c r="I19" s="1"/>
      <c r="J19" s="1"/>
    </row>
    <row r="20" spans="1:10" customFormat="1" x14ac:dyDescent="0.3">
      <c r="A20" s="10">
        <v>10</v>
      </c>
      <c r="B20" s="8" t="s">
        <v>92</v>
      </c>
      <c r="C20" s="11" t="s">
        <v>36</v>
      </c>
      <c r="D20" s="12">
        <v>1</v>
      </c>
      <c r="E20" s="13"/>
      <c r="F20" s="23">
        <f>D20*E20</f>
        <v>0</v>
      </c>
      <c r="G20" s="1"/>
      <c r="H20" s="1"/>
      <c r="I20" s="1"/>
      <c r="J20" s="1"/>
    </row>
    <row r="21" spans="1:10" customFormat="1" ht="15.45" customHeight="1" x14ac:dyDescent="0.3">
      <c r="A21" s="57" t="s">
        <v>72</v>
      </c>
      <c r="B21" s="58"/>
      <c r="C21" s="58"/>
      <c r="D21" s="58"/>
      <c r="E21" s="59"/>
      <c r="F21" s="22">
        <f>SUM(F11:F20)</f>
        <v>0</v>
      </c>
      <c r="G21" s="1"/>
      <c r="H21" s="1"/>
      <c r="I21" s="1"/>
      <c r="J21" s="1"/>
    </row>
    <row r="22" spans="1:10" x14ac:dyDescent="0.3">
      <c r="A22" s="56" t="s">
        <v>47</v>
      </c>
      <c r="B22" s="56"/>
      <c r="C22" s="56"/>
      <c r="D22" s="56"/>
      <c r="E22" s="56"/>
      <c r="F22" s="56"/>
    </row>
    <row r="23" spans="1:10" x14ac:dyDescent="0.3">
      <c r="A23" s="52">
        <v>1</v>
      </c>
      <c r="B23" s="8" t="s">
        <v>48</v>
      </c>
      <c r="C23" s="11" t="s">
        <v>7</v>
      </c>
      <c r="D23" s="12">
        <v>1</v>
      </c>
      <c r="E23" s="13"/>
      <c r="F23" s="23">
        <f>D23*E23</f>
        <v>0</v>
      </c>
    </row>
    <row r="24" spans="1:10" x14ac:dyDescent="0.3">
      <c r="A24" s="52">
        <v>2</v>
      </c>
      <c r="B24" s="8" t="s">
        <v>49</v>
      </c>
      <c r="C24" s="11" t="s">
        <v>50</v>
      </c>
      <c r="D24" s="12">
        <v>13.85</v>
      </c>
      <c r="E24" s="13"/>
      <c r="F24" s="23">
        <f t="shared" ref="F24:F28" si="3">D24*E24</f>
        <v>0</v>
      </c>
    </row>
    <row r="25" spans="1:10" ht="18.600000000000001" x14ac:dyDescent="0.3">
      <c r="A25" s="52">
        <v>3</v>
      </c>
      <c r="B25" s="8" t="s">
        <v>51</v>
      </c>
      <c r="C25" s="11" t="s">
        <v>5</v>
      </c>
      <c r="D25" s="12">
        <v>16</v>
      </c>
      <c r="E25" s="13"/>
      <c r="F25" s="23">
        <f t="shared" si="3"/>
        <v>0</v>
      </c>
    </row>
    <row r="26" spans="1:10" x14ac:dyDescent="0.3">
      <c r="A26" s="52">
        <v>4</v>
      </c>
      <c r="B26" s="8" t="s">
        <v>52</v>
      </c>
      <c r="C26" s="11" t="s">
        <v>7</v>
      </c>
      <c r="D26" s="12">
        <v>1</v>
      </c>
      <c r="E26" s="13"/>
      <c r="F26" s="23">
        <f t="shared" si="3"/>
        <v>0</v>
      </c>
    </row>
    <row r="27" spans="1:10" x14ac:dyDescent="0.3">
      <c r="A27" s="52">
        <v>5</v>
      </c>
      <c r="B27" s="8" t="s">
        <v>53</v>
      </c>
      <c r="C27" s="11" t="s">
        <v>7</v>
      </c>
      <c r="D27" s="12">
        <v>1</v>
      </c>
      <c r="E27" s="13"/>
      <c r="F27" s="23">
        <f t="shared" si="3"/>
        <v>0</v>
      </c>
    </row>
    <row r="28" spans="1:10" ht="31.2" x14ac:dyDescent="0.3">
      <c r="A28" s="52">
        <v>6</v>
      </c>
      <c r="B28" s="8" t="s">
        <v>22</v>
      </c>
      <c r="C28" s="11" t="s">
        <v>5</v>
      </c>
      <c r="D28" s="12">
        <v>16</v>
      </c>
      <c r="E28" s="13"/>
      <c r="F28" s="23">
        <f t="shared" si="3"/>
        <v>0</v>
      </c>
    </row>
    <row r="29" spans="1:10" x14ac:dyDescent="0.3">
      <c r="A29" s="53">
        <v>7</v>
      </c>
      <c r="B29" s="8" t="s">
        <v>54</v>
      </c>
      <c r="C29" s="11" t="s">
        <v>7</v>
      </c>
      <c r="D29" s="12">
        <v>1</v>
      </c>
      <c r="E29" s="13"/>
      <c r="F29" s="23">
        <f>D29*E29</f>
        <v>0</v>
      </c>
    </row>
    <row r="30" spans="1:10" x14ac:dyDescent="0.3">
      <c r="A30" s="63" t="s">
        <v>56</v>
      </c>
      <c r="B30" s="64"/>
      <c r="C30" s="64"/>
      <c r="D30" s="64"/>
      <c r="E30" s="65"/>
      <c r="F30" s="27">
        <f>SUM(F23:F29)</f>
        <v>0</v>
      </c>
    </row>
    <row r="31" spans="1:10" ht="15.45" customHeight="1" x14ac:dyDescent="0.3">
      <c r="A31" s="57" t="s">
        <v>55</v>
      </c>
      <c r="B31" s="58"/>
      <c r="C31" s="58"/>
      <c r="D31" s="58"/>
      <c r="E31" s="59"/>
      <c r="F31" s="22">
        <f>F30*3</f>
        <v>0</v>
      </c>
    </row>
    <row r="32" spans="1:10" x14ac:dyDescent="0.3">
      <c r="A32" s="55" t="s">
        <v>21</v>
      </c>
      <c r="B32" s="55"/>
      <c r="C32" s="55"/>
      <c r="D32" s="55"/>
      <c r="E32" s="55"/>
      <c r="F32" s="26">
        <f>F31+F21+F9</f>
        <v>0</v>
      </c>
    </row>
  </sheetData>
  <mergeCells count="9">
    <mergeCell ref="A32:E32"/>
    <mergeCell ref="A10:F10"/>
    <mergeCell ref="A21:E21"/>
    <mergeCell ref="A31:E31"/>
    <mergeCell ref="A1:F1"/>
    <mergeCell ref="A2:F2"/>
    <mergeCell ref="A9:E9"/>
    <mergeCell ref="A30:E30"/>
    <mergeCell ref="A22:F22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77" fitToWidth="0" fitToHeight="0" orientation="portrait" horizontalDpi="0" verticalDpi="0" r:id="rId1"/>
  <colBreaks count="1" manualBreakCount="1">
    <brk id="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3B65D-FD83-4296-8C8A-FD73ECEABCDD}">
  <dimension ref="A1:J47"/>
  <sheetViews>
    <sheetView topLeftCell="A41" workbookViewId="0">
      <selection activeCell="E41" sqref="E41:E44"/>
    </sheetView>
  </sheetViews>
  <sheetFormatPr defaultColWidth="8.21875" defaultRowHeight="15.6" x14ac:dyDescent="0.3"/>
  <cols>
    <col min="1" max="1" width="5.6640625" style="1" customWidth="1"/>
    <col min="2" max="2" width="58.77734375" style="1" customWidth="1"/>
    <col min="3" max="3" width="8.21875" style="1" customWidth="1"/>
    <col min="4" max="4" width="10.44140625" style="1" customWidth="1"/>
    <col min="5" max="5" width="19.6640625" style="18" customWidth="1"/>
    <col min="6" max="6" width="24.44140625" style="1" customWidth="1"/>
    <col min="7" max="7" width="11.5546875" style="1" bestFit="1" customWidth="1"/>
    <col min="8" max="8" width="12.109375" style="1" bestFit="1" customWidth="1"/>
    <col min="9" max="9" width="8.21875" style="1" customWidth="1"/>
    <col min="10" max="10" width="8.77734375" style="1" bestFit="1" customWidth="1"/>
    <col min="11" max="11" width="8.21875" style="1" customWidth="1"/>
    <col min="12" max="16384" width="8.21875" style="1"/>
  </cols>
  <sheetData>
    <row r="1" spans="1:10" customFormat="1" ht="21.45" customHeight="1" thickBot="1" x14ac:dyDescent="0.35">
      <c r="A1" s="60" t="s">
        <v>44</v>
      </c>
      <c r="B1" s="60"/>
      <c r="C1" s="60"/>
      <c r="D1" s="60"/>
      <c r="E1" s="60"/>
      <c r="F1" s="60"/>
      <c r="G1" s="1"/>
      <c r="H1" s="1"/>
      <c r="I1" s="1"/>
      <c r="J1" s="1"/>
    </row>
    <row r="2" spans="1:10" customFormat="1" ht="31.95" customHeight="1" thickBot="1" x14ac:dyDescent="0.35">
      <c r="A2" s="61" t="s">
        <v>43</v>
      </c>
      <c r="B2" s="61"/>
      <c r="C2" s="61"/>
      <c r="D2" s="61"/>
      <c r="E2" s="61"/>
      <c r="F2" s="61"/>
      <c r="G2" s="1"/>
      <c r="H2" s="1"/>
      <c r="I2" s="1"/>
      <c r="J2" s="1"/>
    </row>
    <row r="3" spans="1:10" customFormat="1" ht="19.95" customHeight="1" thickBot="1" x14ac:dyDescent="0.35">
      <c r="A3" s="2" t="s">
        <v>81</v>
      </c>
      <c r="B3" s="2" t="s">
        <v>0</v>
      </c>
      <c r="C3" s="3" t="s">
        <v>1</v>
      </c>
      <c r="D3" s="4" t="s">
        <v>2</v>
      </c>
      <c r="E3" s="5" t="s">
        <v>3</v>
      </c>
      <c r="F3" s="6" t="s">
        <v>4</v>
      </c>
      <c r="G3" s="1"/>
      <c r="H3" s="1"/>
      <c r="I3" s="1"/>
      <c r="J3" s="1"/>
    </row>
    <row r="4" spans="1:10" customFormat="1" ht="19.95" customHeight="1" x14ac:dyDescent="0.3">
      <c r="A4" s="42"/>
      <c r="B4" s="70" t="s">
        <v>42</v>
      </c>
      <c r="C4" s="71"/>
      <c r="D4" s="71"/>
      <c r="E4" s="71"/>
      <c r="F4" s="72"/>
      <c r="G4" s="1"/>
      <c r="H4" s="1"/>
      <c r="I4" s="1"/>
      <c r="J4" s="1"/>
    </row>
    <row r="5" spans="1:10" customFormat="1" ht="46.8" x14ac:dyDescent="0.3">
      <c r="A5" s="7">
        <v>1</v>
      </c>
      <c r="B5" s="8" t="s">
        <v>82</v>
      </c>
      <c r="C5" s="11" t="s">
        <v>5</v>
      </c>
      <c r="D5" s="12">
        <f>2*((4+2.5)*3)+(4*(1.2*9))+(2*(13*1.4))</f>
        <v>118.6</v>
      </c>
      <c r="E5" s="13"/>
      <c r="F5" s="23">
        <f>E5*D5</f>
        <v>0</v>
      </c>
      <c r="G5" s="1"/>
      <c r="H5" s="1"/>
      <c r="I5" s="1"/>
      <c r="J5" s="1"/>
    </row>
    <row r="6" spans="1:10" customFormat="1" ht="32.4" customHeight="1" x14ac:dyDescent="0.3">
      <c r="A6" s="7">
        <v>2</v>
      </c>
      <c r="B6" s="8" t="s">
        <v>62</v>
      </c>
      <c r="C6" s="11" t="s">
        <v>5</v>
      </c>
      <c r="D6" s="12">
        <f>2*((4+2.5)*3)+(4*(1.2*9))+(2*(13*1.4))</f>
        <v>118.6</v>
      </c>
      <c r="E6" s="13"/>
      <c r="F6" s="23">
        <f>E6*D6</f>
        <v>0</v>
      </c>
      <c r="G6" s="1"/>
      <c r="H6" s="1"/>
      <c r="I6" s="1"/>
      <c r="J6" s="1"/>
    </row>
    <row r="7" spans="1:10" customFormat="1" ht="31.2" x14ac:dyDescent="0.3">
      <c r="A7" s="7">
        <v>3</v>
      </c>
      <c r="B7" s="8" t="s">
        <v>63</v>
      </c>
      <c r="C7" s="11" t="s">
        <v>7</v>
      </c>
      <c r="D7" s="12">
        <f>(13*3)+(4*2.5)</f>
        <v>49</v>
      </c>
      <c r="E7" s="13"/>
      <c r="F7" s="23">
        <f t="shared" ref="F7:F8" si="0">E7*D7</f>
        <v>0</v>
      </c>
      <c r="G7" s="1"/>
      <c r="H7" s="1"/>
      <c r="I7" s="1"/>
      <c r="J7" s="1"/>
    </row>
    <row r="8" spans="1:10" customFormat="1" ht="31.2" x14ac:dyDescent="0.3">
      <c r="A8" s="7">
        <v>4</v>
      </c>
      <c r="B8" s="8" t="s">
        <v>38</v>
      </c>
      <c r="C8" s="11" t="s">
        <v>7</v>
      </c>
      <c r="D8" s="12">
        <v>1</v>
      </c>
      <c r="E8" s="13"/>
      <c r="F8" s="23">
        <f t="shared" si="0"/>
        <v>0</v>
      </c>
      <c r="G8" s="1"/>
      <c r="H8" s="1"/>
      <c r="I8" s="1"/>
      <c r="J8" s="1"/>
    </row>
    <row r="9" spans="1:10" customFormat="1" ht="22.5" customHeight="1" x14ac:dyDescent="0.3">
      <c r="A9" s="62" t="s">
        <v>73</v>
      </c>
      <c r="B9" s="62"/>
      <c r="C9" s="62"/>
      <c r="D9" s="62"/>
      <c r="E9" s="62"/>
      <c r="F9" s="22">
        <f>SUM(F5:F8)</f>
        <v>0</v>
      </c>
      <c r="G9" s="1"/>
      <c r="H9" s="1"/>
      <c r="I9" s="1"/>
      <c r="J9" s="1"/>
    </row>
    <row r="10" spans="1:10" customFormat="1" ht="18" customHeight="1" x14ac:dyDescent="0.3">
      <c r="A10" s="56" t="s">
        <v>41</v>
      </c>
      <c r="B10" s="56"/>
      <c r="C10" s="56"/>
      <c r="D10" s="56"/>
      <c r="E10" s="56"/>
      <c r="F10" s="56"/>
      <c r="G10" s="1"/>
      <c r="H10" s="1"/>
      <c r="I10" s="1"/>
      <c r="J10" s="1"/>
    </row>
    <row r="11" spans="1:10" customFormat="1" ht="45.6" customHeight="1" x14ac:dyDescent="0.3">
      <c r="A11" s="10">
        <v>1</v>
      </c>
      <c r="B11" s="8" t="s">
        <v>23</v>
      </c>
      <c r="C11" s="11" t="s">
        <v>8</v>
      </c>
      <c r="D11" s="12">
        <v>1200</v>
      </c>
      <c r="E11" s="13"/>
      <c r="F11" s="23">
        <f>D11*E11</f>
        <v>0</v>
      </c>
      <c r="G11" s="1"/>
      <c r="H11" s="1"/>
      <c r="I11" s="1"/>
      <c r="J11" s="1"/>
    </row>
    <row r="12" spans="1:10" customFormat="1" ht="33" customHeight="1" x14ac:dyDescent="0.3">
      <c r="A12" s="10">
        <v>2</v>
      </c>
      <c r="B12" s="8" t="s">
        <v>9</v>
      </c>
      <c r="C12" s="11" t="s">
        <v>10</v>
      </c>
      <c r="D12" s="12">
        <v>215</v>
      </c>
      <c r="E12" s="13"/>
      <c r="F12" s="23">
        <f>D12*E12</f>
        <v>0</v>
      </c>
      <c r="G12" s="1"/>
      <c r="H12" s="1"/>
      <c r="I12" s="1"/>
      <c r="J12" s="1"/>
    </row>
    <row r="13" spans="1:10" customFormat="1" ht="36" customHeight="1" x14ac:dyDescent="0.3">
      <c r="A13" s="10">
        <v>3</v>
      </c>
      <c r="B13" s="8" t="s">
        <v>11</v>
      </c>
      <c r="C13" s="11" t="s">
        <v>7</v>
      </c>
      <c r="D13" s="12">
        <v>1</v>
      </c>
      <c r="E13" s="13"/>
      <c r="F13" s="23">
        <f>D13*E13</f>
        <v>0</v>
      </c>
      <c r="G13" s="1"/>
      <c r="H13" s="1"/>
      <c r="I13" s="1"/>
      <c r="J13" s="1"/>
    </row>
    <row r="14" spans="1:10" customFormat="1" ht="19.05" customHeight="1" x14ac:dyDescent="0.3">
      <c r="A14" s="69" t="s">
        <v>12</v>
      </c>
      <c r="B14" s="69"/>
      <c r="C14" s="69"/>
      <c r="D14" s="69"/>
      <c r="E14" s="69"/>
      <c r="F14" s="22">
        <f>SUM(F11:F13)</f>
        <v>0</v>
      </c>
      <c r="G14" s="1"/>
      <c r="H14" s="9"/>
      <c r="I14" s="1"/>
      <c r="J14" s="1"/>
    </row>
    <row r="15" spans="1:10" customFormat="1" ht="15.6" customHeight="1" x14ac:dyDescent="0.3">
      <c r="A15" s="56" t="s">
        <v>13</v>
      </c>
      <c r="B15" s="56"/>
      <c r="C15" s="56"/>
      <c r="D15" s="56"/>
      <c r="E15" s="56"/>
      <c r="F15" s="56"/>
      <c r="G15" s="1"/>
      <c r="H15" s="1"/>
      <c r="I15" s="1"/>
      <c r="J15" s="1"/>
    </row>
    <row r="16" spans="1:10" customFormat="1" ht="35.1" customHeight="1" x14ac:dyDescent="0.3">
      <c r="A16" s="10">
        <v>1</v>
      </c>
      <c r="B16" s="8" t="s">
        <v>64</v>
      </c>
      <c r="C16" s="11" t="s">
        <v>6</v>
      </c>
      <c r="D16" s="12">
        <v>2</v>
      </c>
      <c r="E16" s="13"/>
      <c r="F16" s="23">
        <f t="shared" ref="F16:F21" si="1">D16*E16</f>
        <v>0</v>
      </c>
      <c r="G16" s="1"/>
      <c r="H16" s="1"/>
      <c r="I16" s="1"/>
      <c r="J16" s="1"/>
    </row>
    <row r="17" spans="1:10" customFormat="1" ht="49.2" customHeight="1" x14ac:dyDescent="0.3">
      <c r="A17" s="10">
        <v>2</v>
      </c>
      <c r="B17" s="8" t="s">
        <v>65</v>
      </c>
      <c r="C17" s="11" t="s">
        <v>14</v>
      </c>
      <c r="D17" s="12">
        <v>1</v>
      </c>
      <c r="E17" s="13"/>
      <c r="F17" s="23">
        <f t="shared" si="1"/>
        <v>0</v>
      </c>
      <c r="G17" s="1"/>
      <c r="H17" s="1"/>
      <c r="I17" s="1"/>
      <c r="J17" s="1"/>
    </row>
    <row r="18" spans="1:10" customFormat="1" ht="36.6" customHeight="1" x14ac:dyDescent="0.3">
      <c r="A18" s="10">
        <v>3</v>
      </c>
      <c r="B18" s="8" t="s">
        <v>37</v>
      </c>
      <c r="C18" s="11" t="s">
        <v>15</v>
      </c>
      <c r="D18" s="12">
        <v>20</v>
      </c>
      <c r="E18" s="13"/>
      <c r="F18" s="23">
        <f t="shared" si="1"/>
        <v>0</v>
      </c>
      <c r="G18" s="1"/>
      <c r="H18" s="1"/>
      <c r="I18" s="1"/>
      <c r="J18" s="1"/>
    </row>
    <row r="19" spans="1:10" customFormat="1" ht="27" customHeight="1" x14ac:dyDescent="0.3">
      <c r="A19" s="10">
        <v>4</v>
      </c>
      <c r="B19" s="8" t="s">
        <v>70</v>
      </c>
      <c r="C19" s="11" t="s">
        <v>36</v>
      </c>
      <c r="D19" s="12">
        <v>1</v>
      </c>
      <c r="E19" s="13"/>
      <c r="F19" s="23">
        <f t="shared" si="1"/>
        <v>0</v>
      </c>
      <c r="G19" s="1"/>
      <c r="H19" s="1"/>
      <c r="I19" s="1"/>
      <c r="J19" s="1"/>
    </row>
    <row r="20" spans="1:10" customFormat="1" ht="23.1" customHeight="1" x14ac:dyDescent="0.3">
      <c r="A20" s="29">
        <v>5</v>
      </c>
      <c r="B20" s="30" t="s">
        <v>16</v>
      </c>
      <c r="C20" s="31" t="s">
        <v>10</v>
      </c>
      <c r="D20" s="32">
        <v>1</v>
      </c>
      <c r="E20" s="33"/>
      <c r="F20" s="34">
        <f t="shared" si="1"/>
        <v>0</v>
      </c>
      <c r="G20" s="1"/>
      <c r="H20" s="1"/>
      <c r="I20" s="1"/>
      <c r="J20" s="1"/>
    </row>
    <row r="21" spans="1:10" customFormat="1" ht="33" customHeight="1" x14ac:dyDescent="0.3">
      <c r="A21" s="10">
        <v>6</v>
      </c>
      <c r="B21" s="8" t="s">
        <v>17</v>
      </c>
      <c r="C21" s="11" t="s">
        <v>14</v>
      </c>
      <c r="D21" s="12">
        <v>1</v>
      </c>
      <c r="E21" s="13"/>
      <c r="F21" s="23">
        <f t="shared" si="1"/>
        <v>0</v>
      </c>
      <c r="G21" s="1"/>
      <c r="H21" s="1"/>
      <c r="I21" s="1"/>
      <c r="J21" s="1"/>
    </row>
    <row r="22" spans="1:10" customFormat="1" ht="38.4" customHeight="1" x14ac:dyDescent="0.3">
      <c r="A22" s="10">
        <v>7</v>
      </c>
      <c r="B22" s="8" t="s">
        <v>18</v>
      </c>
      <c r="C22" s="11" t="s">
        <v>14</v>
      </c>
      <c r="D22" s="12">
        <v>1</v>
      </c>
      <c r="E22" s="13"/>
      <c r="F22" s="23">
        <f t="shared" ref="F22:F24" si="2">E22*D22</f>
        <v>0</v>
      </c>
      <c r="G22" s="1"/>
      <c r="H22" s="1"/>
      <c r="I22" s="1"/>
      <c r="J22" s="1"/>
    </row>
    <row r="23" spans="1:10" customFormat="1" ht="24" customHeight="1" x14ac:dyDescent="0.3">
      <c r="A23" s="10">
        <v>8</v>
      </c>
      <c r="B23" s="8" t="s">
        <v>19</v>
      </c>
      <c r="C23" s="11" t="s">
        <v>15</v>
      </c>
      <c r="D23" s="12">
        <v>5</v>
      </c>
      <c r="E23" s="13"/>
      <c r="F23" s="23">
        <f t="shared" si="2"/>
        <v>0</v>
      </c>
      <c r="G23" s="1"/>
      <c r="H23" s="1"/>
      <c r="I23" s="1"/>
      <c r="J23" s="1"/>
    </row>
    <row r="24" spans="1:10" customFormat="1" ht="31.2" x14ac:dyDescent="0.3">
      <c r="A24" s="10">
        <v>9</v>
      </c>
      <c r="B24" s="8" t="s">
        <v>20</v>
      </c>
      <c r="C24" s="11" t="s">
        <v>7</v>
      </c>
      <c r="D24" s="12">
        <v>1</v>
      </c>
      <c r="E24" s="13"/>
      <c r="F24" s="23">
        <f t="shared" si="2"/>
        <v>0</v>
      </c>
      <c r="G24" s="1"/>
      <c r="H24" s="1"/>
      <c r="I24" s="1"/>
      <c r="J24" s="1"/>
    </row>
    <row r="25" spans="1:10" customFormat="1" ht="31.2" x14ac:dyDescent="0.3">
      <c r="A25" s="10">
        <v>10</v>
      </c>
      <c r="B25" s="8" t="s">
        <v>85</v>
      </c>
      <c r="C25" s="11" t="s">
        <v>14</v>
      </c>
      <c r="D25" s="12">
        <v>1</v>
      </c>
      <c r="E25" s="13"/>
      <c r="F25" s="23">
        <f>D25*E25</f>
        <v>0</v>
      </c>
      <c r="G25" s="1"/>
      <c r="H25" s="1"/>
      <c r="I25" s="1"/>
      <c r="J25" s="1"/>
    </row>
    <row r="26" spans="1:10" customFormat="1" ht="15.45" customHeight="1" x14ac:dyDescent="0.3">
      <c r="A26" s="66" t="s">
        <v>74</v>
      </c>
      <c r="B26" s="66"/>
      <c r="C26" s="66"/>
      <c r="D26" s="66"/>
      <c r="E26" s="66"/>
      <c r="F26" s="22">
        <f>SUM(F16:F25)</f>
        <v>0</v>
      </c>
      <c r="G26" s="1"/>
      <c r="H26" s="1"/>
      <c r="I26" s="1"/>
      <c r="J26" s="1"/>
    </row>
    <row r="27" spans="1:10" customFormat="1" ht="15.45" customHeight="1" x14ac:dyDescent="0.3">
      <c r="A27" s="56" t="s">
        <v>24</v>
      </c>
      <c r="B27" s="56"/>
      <c r="C27" s="56"/>
      <c r="D27" s="56"/>
      <c r="E27" s="56"/>
      <c r="F27" s="56"/>
      <c r="G27" s="1"/>
      <c r="H27" s="1"/>
      <c r="I27" s="1"/>
      <c r="J27" s="1"/>
    </row>
    <row r="28" spans="1:10" customFormat="1" ht="18.45" customHeight="1" x14ac:dyDescent="0.3">
      <c r="A28" s="10">
        <v>1</v>
      </c>
      <c r="B28" s="8" t="s">
        <v>25</v>
      </c>
      <c r="C28" s="11" t="s">
        <v>7</v>
      </c>
      <c r="D28" s="12">
        <v>1</v>
      </c>
      <c r="E28" s="13"/>
      <c r="F28" s="23">
        <f t="shared" ref="F28:F37" si="3">E28*D28</f>
        <v>0</v>
      </c>
      <c r="G28" s="1"/>
      <c r="H28" s="1"/>
      <c r="I28" s="1"/>
      <c r="J28" s="1"/>
    </row>
    <row r="29" spans="1:10" customFormat="1" ht="31.2" x14ac:dyDescent="0.3">
      <c r="A29" s="10">
        <v>2</v>
      </c>
      <c r="B29" s="8" t="s">
        <v>26</v>
      </c>
      <c r="C29" s="11" t="s">
        <v>6</v>
      </c>
      <c r="D29" s="12">
        <f>1.8*3.3*0.7</f>
        <v>4.1579999999999995</v>
      </c>
      <c r="E29" s="13"/>
      <c r="F29" s="23">
        <f t="shared" si="3"/>
        <v>0</v>
      </c>
      <c r="G29" s="1"/>
      <c r="H29" s="1"/>
      <c r="I29" s="1"/>
      <c r="J29" s="1"/>
    </row>
    <row r="30" spans="1:10" customFormat="1" ht="31.2" x14ac:dyDescent="0.3">
      <c r="A30" s="10">
        <v>3</v>
      </c>
      <c r="B30" s="8" t="s">
        <v>27</v>
      </c>
      <c r="C30" s="11" t="s">
        <v>6</v>
      </c>
      <c r="D30" s="12">
        <f>1.8*3.3*0.08</f>
        <v>0.47519999999999996</v>
      </c>
      <c r="E30" s="13"/>
      <c r="F30" s="23">
        <f t="shared" si="3"/>
        <v>0</v>
      </c>
      <c r="G30" s="1"/>
      <c r="H30" s="1"/>
      <c r="I30" s="1"/>
      <c r="J30" s="1"/>
    </row>
    <row r="31" spans="1:10" customFormat="1" ht="31.2" x14ac:dyDescent="0.3">
      <c r="A31" s="10">
        <v>4</v>
      </c>
      <c r="B31" s="8" t="s">
        <v>28</v>
      </c>
      <c r="C31" s="11" t="s">
        <v>6</v>
      </c>
      <c r="D31" s="12">
        <f>1.8*3.3*0.1</f>
        <v>0.59399999999999997</v>
      </c>
      <c r="E31" s="13"/>
      <c r="F31" s="23">
        <f t="shared" si="3"/>
        <v>0</v>
      </c>
      <c r="G31" s="1"/>
      <c r="H31" s="1"/>
      <c r="I31" s="1"/>
      <c r="J31" s="1"/>
    </row>
    <row r="32" spans="1:10" customFormat="1" ht="31.2" x14ac:dyDescent="0.3">
      <c r="A32" s="10">
        <v>5</v>
      </c>
      <c r="B32" s="8" t="s">
        <v>29</v>
      </c>
      <c r="C32" s="11" t="s">
        <v>6</v>
      </c>
      <c r="D32" s="12">
        <f>1.8*3.3*0.1</f>
        <v>0.59399999999999997</v>
      </c>
      <c r="E32" s="13"/>
      <c r="F32" s="23">
        <f t="shared" si="3"/>
        <v>0</v>
      </c>
      <c r="G32" s="1"/>
      <c r="H32" s="1"/>
      <c r="I32" s="1"/>
      <c r="J32" s="1"/>
    </row>
    <row r="33" spans="1:10" customFormat="1" ht="31.2" x14ac:dyDescent="0.3">
      <c r="A33" s="10">
        <v>6</v>
      </c>
      <c r="B33" s="8" t="s">
        <v>30</v>
      </c>
      <c r="C33" s="11" t="s">
        <v>6</v>
      </c>
      <c r="D33" s="12">
        <f>0.8*2.5*0.4</f>
        <v>0.8</v>
      </c>
      <c r="E33" s="13"/>
      <c r="F33" s="23">
        <f t="shared" si="3"/>
        <v>0</v>
      </c>
      <c r="G33" s="1"/>
      <c r="H33" s="1"/>
      <c r="I33" s="1"/>
      <c r="J33" s="1"/>
    </row>
    <row r="34" spans="1:10" customFormat="1" ht="46.8" x14ac:dyDescent="0.3">
      <c r="A34" s="10">
        <v>7</v>
      </c>
      <c r="B34" s="8" t="s">
        <v>31</v>
      </c>
      <c r="C34" s="11" t="s">
        <v>7</v>
      </c>
      <c r="D34" s="12">
        <f>1*2.5*2</f>
        <v>5</v>
      </c>
      <c r="E34" s="13"/>
      <c r="F34" s="23">
        <f t="shared" si="3"/>
        <v>0</v>
      </c>
      <c r="G34" s="1"/>
      <c r="H34" s="1"/>
      <c r="I34" s="1"/>
      <c r="J34" s="1"/>
    </row>
    <row r="35" spans="1:10" customFormat="1" ht="18.600000000000001" x14ac:dyDescent="0.3">
      <c r="A35" s="10">
        <v>8</v>
      </c>
      <c r="B35" s="8" t="s">
        <v>32</v>
      </c>
      <c r="C35" s="11" t="s">
        <v>5</v>
      </c>
      <c r="D35" s="12">
        <f>(2.5*1.4*2)+(0.8*0.4*2)+(0.2*1*2)</f>
        <v>8.0400000000000009</v>
      </c>
      <c r="E35" s="13"/>
      <c r="F35" s="23">
        <f t="shared" si="3"/>
        <v>0</v>
      </c>
      <c r="G35" s="1"/>
      <c r="H35" s="1"/>
      <c r="I35" s="1"/>
      <c r="J35" s="1"/>
    </row>
    <row r="36" spans="1:10" customFormat="1" ht="31.2" x14ac:dyDescent="0.3">
      <c r="A36" s="10">
        <v>9</v>
      </c>
      <c r="B36" s="8" t="s">
        <v>22</v>
      </c>
      <c r="C36" s="11" t="s">
        <v>5</v>
      </c>
      <c r="D36" s="12">
        <f>D35</f>
        <v>8.0400000000000009</v>
      </c>
      <c r="E36" s="13"/>
      <c r="F36" s="23">
        <f t="shared" si="3"/>
        <v>0</v>
      </c>
      <c r="G36" s="1"/>
      <c r="H36" s="1"/>
      <c r="I36" s="1"/>
      <c r="J36" s="1"/>
    </row>
    <row r="37" spans="1:10" customFormat="1" x14ac:dyDescent="0.3">
      <c r="A37" s="10">
        <v>10</v>
      </c>
      <c r="B37" s="8" t="s">
        <v>33</v>
      </c>
      <c r="C37" s="11" t="s">
        <v>7</v>
      </c>
      <c r="D37" s="12">
        <v>1</v>
      </c>
      <c r="E37" s="13"/>
      <c r="F37" s="23">
        <f t="shared" si="3"/>
        <v>0</v>
      </c>
      <c r="G37" s="1"/>
      <c r="H37" s="1"/>
      <c r="I37" s="1"/>
      <c r="J37" s="1"/>
    </row>
    <row r="38" spans="1:10" customFormat="1" ht="15.45" customHeight="1" x14ac:dyDescent="0.3">
      <c r="A38" s="15"/>
      <c r="B38" s="16"/>
      <c r="C38" s="66" t="s">
        <v>35</v>
      </c>
      <c r="D38" s="66"/>
      <c r="E38" s="66"/>
      <c r="F38" s="22">
        <f>SUM(F28:F37)</f>
        <v>0</v>
      </c>
      <c r="G38" s="1"/>
      <c r="H38" s="1"/>
      <c r="I38" s="1"/>
      <c r="J38" s="1"/>
    </row>
    <row r="39" spans="1:10" customFormat="1" x14ac:dyDescent="0.3">
      <c r="A39" s="19"/>
      <c r="B39" s="68" t="s">
        <v>34</v>
      </c>
      <c r="C39" s="68"/>
      <c r="D39" s="68"/>
      <c r="E39" s="20"/>
      <c r="F39" s="21">
        <f>F38*2</f>
        <v>0</v>
      </c>
      <c r="G39" s="1"/>
      <c r="H39" s="1"/>
      <c r="I39" s="1"/>
      <c r="J39" s="1"/>
    </row>
    <row r="40" spans="1:10" customFormat="1" ht="15.45" customHeight="1" x14ac:dyDescent="0.3">
      <c r="A40" s="67" t="s">
        <v>75</v>
      </c>
      <c r="B40" s="67"/>
      <c r="C40" s="67"/>
      <c r="D40" s="67"/>
      <c r="E40" s="67"/>
      <c r="F40" s="67"/>
      <c r="G40" s="1"/>
      <c r="H40" s="1"/>
      <c r="I40" s="1"/>
      <c r="J40" s="1"/>
    </row>
    <row r="41" spans="1:10" customFormat="1" ht="46.8" x14ac:dyDescent="0.3">
      <c r="A41" s="10">
        <v>1</v>
      </c>
      <c r="B41" s="8" t="s">
        <v>93</v>
      </c>
      <c r="C41" s="12" t="s">
        <v>36</v>
      </c>
      <c r="D41" s="36">
        <v>1</v>
      </c>
      <c r="E41" s="14"/>
      <c r="F41" s="23">
        <f>D41*E41</f>
        <v>0</v>
      </c>
      <c r="G41" s="1"/>
      <c r="H41" s="1"/>
      <c r="I41" s="1"/>
      <c r="J41" s="1"/>
    </row>
    <row r="42" spans="1:10" customFormat="1" ht="31.2" x14ac:dyDescent="0.3">
      <c r="A42" s="10">
        <v>2</v>
      </c>
      <c r="B42" s="8" t="s">
        <v>67</v>
      </c>
      <c r="C42" s="12" t="s">
        <v>8</v>
      </c>
      <c r="D42" s="36">
        <v>132</v>
      </c>
      <c r="E42" s="14"/>
      <c r="F42" s="23">
        <f>D42*E42</f>
        <v>0</v>
      </c>
      <c r="G42" s="1"/>
      <c r="H42" s="1"/>
      <c r="I42" s="1"/>
      <c r="J42" s="1"/>
    </row>
    <row r="43" spans="1:10" customFormat="1" ht="31.2" x14ac:dyDescent="0.3">
      <c r="A43" s="10">
        <v>3</v>
      </c>
      <c r="B43" s="8" t="s">
        <v>68</v>
      </c>
      <c r="C43" s="12" t="s">
        <v>36</v>
      </c>
      <c r="D43" s="36">
        <v>40</v>
      </c>
      <c r="E43" s="14"/>
      <c r="F43" s="23">
        <f>D43*E43</f>
        <v>0</v>
      </c>
      <c r="G43" s="1"/>
      <c r="H43" s="1"/>
      <c r="I43" s="1"/>
      <c r="J43" s="1"/>
    </row>
    <row r="44" spans="1:10" customFormat="1" ht="31.2" x14ac:dyDescent="0.3">
      <c r="A44" s="10">
        <v>5</v>
      </c>
      <c r="B44" s="8" t="s">
        <v>69</v>
      </c>
      <c r="C44" s="12" t="s">
        <v>7</v>
      </c>
      <c r="D44" s="36">
        <v>2</v>
      </c>
      <c r="E44" s="37"/>
      <c r="F44" s="23">
        <f t="shared" ref="F44" si="4">D44*E44</f>
        <v>0</v>
      </c>
      <c r="G44" s="1"/>
      <c r="H44" s="1"/>
      <c r="I44" s="1"/>
      <c r="J44" s="1"/>
    </row>
    <row r="45" spans="1:10" customFormat="1" ht="13.95" customHeight="1" x14ac:dyDescent="0.3">
      <c r="A45" s="16"/>
      <c r="B45" s="66" t="s">
        <v>39</v>
      </c>
      <c r="C45" s="66"/>
      <c r="D45" s="66"/>
      <c r="E45" s="17"/>
      <c r="F45" s="22">
        <f>SUM(F41:F44)</f>
        <v>0</v>
      </c>
      <c r="G45" s="1"/>
      <c r="H45" s="1"/>
      <c r="I45" s="1"/>
      <c r="J45" s="1"/>
    </row>
    <row r="46" spans="1:10" customFormat="1" x14ac:dyDescent="0.3">
      <c r="A46" s="19"/>
      <c r="B46" s="68" t="s">
        <v>40</v>
      </c>
      <c r="C46" s="68"/>
      <c r="D46" s="68"/>
      <c r="E46" s="20"/>
      <c r="F46" s="21">
        <f>F45+F39+F26+F14+F9</f>
        <v>0</v>
      </c>
      <c r="G46" s="1"/>
      <c r="H46" s="1"/>
      <c r="I46" s="1"/>
      <c r="J46" s="1"/>
    </row>
    <row r="47" spans="1:10" customFormat="1" x14ac:dyDescent="0.3">
      <c r="A47" s="1"/>
      <c r="B47" s="1"/>
      <c r="C47" s="1"/>
      <c r="D47" s="1"/>
      <c r="E47" s="18"/>
      <c r="F47" s="1"/>
      <c r="G47" s="1"/>
      <c r="H47" s="1"/>
      <c r="I47" s="1"/>
      <c r="J47" s="1"/>
    </row>
  </sheetData>
  <mergeCells count="14">
    <mergeCell ref="B45:D45"/>
    <mergeCell ref="A40:F40"/>
    <mergeCell ref="B46:D46"/>
    <mergeCell ref="A1:F1"/>
    <mergeCell ref="A2:F2"/>
    <mergeCell ref="A9:E9"/>
    <mergeCell ref="A10:F10"/>
    <mergeCell ref="A14:E14"/>
    <mergeCell ref="A15:F15"/>
    <mergeCell ref="A26:E26"/>
    <mergeCell ref="A27:F27"/>
    <mergeCell ref="B39:D39"/>
    <mergeCell ref="C38:E38"/>
    <mergeCell ref="B4:F4"/>
  </mergeCells>
  <pageMargins left="0.31496062992125984" right="0.31496062992125984" top="0.74803149606299213" bottom="0.74803149606299213" header="0.31496062992125984" footer="0.31496062992125984"/>
  <pageSetup paperSize="9" scale="77" fitToWidth="0" fitToHeight="0" orientation="portrait" horizontalDpi="0" verticalDpi="0" r:id="rId1"/>
  <colBreaks count="1" manualBreakCount="1">
    <brk id="6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55F6D-D440-4047-AB03-55CEB77C6FA5}">
  <dimension ref="A1:J52"/>
  <sheetViews>
    <sheetView topLeftCell="A49" workbookViewId="0">
      <selection activeCell="H56" sqref="H56"/>
    </sheetView>
  </sheetViews>
  <sheetFormatPr defaultColWidth="8.21875" defaultRowHeight="15.6" x14ac:dyDescent="0.3"/>
  <cols>
    <col min="1" max="1" width="5" style="1" customWidth="1"/>
    <col min="2" max="2" width="57.88671875" style="1" customWidth="1"/>
    <col min="3" max="3" width="8.21875" style="1" customWidth="1"/>
    <col min="4" max="4" width="10.44140625" style="1" customWidth="1"/>
    <col min="5" max="5" width="14.44140625" style="18" customWidth="1"/>
    <col min="6" max="6" width="17.21875" style="1" customWidth="1"/>
    <col min="7" max="7" width="11.5546875" style="1" bestFit="1" customWidth="1"/>
    <col min="8" max="8" width="12.109375" style="1" bestFit="1" customWidth="1"/>
    <col min="9" max="9" width="8.21875" style="1" customWidth="1"/>
    <col min="10" max="10" width="8.77734375" style="1" bestFit="1" customWidth="1"/>
    <col min="11" max="11" width="8.21875" style="1" customWidth="1"/>
    <col min="12" max="16384" width="8.21875" style="1"/>
  </cols>
  <sheetData>
    <row r="1" spans="1:10" customFormat="1" ht="21.45" customHeight="1" thickBot="1" x14ac:dyDescent="0.35">
      <c r="A1" s="60" t="s">
        <v>57</v>
      </c>
      <c r="B1" s="60"/>
      <c r="C1" s="60"/>
      <c r="D1" s="60"/>
      <c r="E1" s="60"/>
      <c r="F1" s="60"/>
      <c r="G1" s="1"/>
      <c r="H1" s="1"/>
      <c r="I1" s="1"/>
      <c r="J1" s="1"/>
    </row>
    <row r="2" spans="1:10" customFormat="1" ht="31.95" customHeight="1" thickBot="1" x14ac:dyDescent="0.35">
      <c r="A2" s="61" t="s">
        <v>84</v>
      </c>
      <c r="B2" s="61"/>
      <c r="C2" s="61"/>
      <c r="D2" s="61"/>
      <c r="E2" s="61"/>
      <c r="F2" s="61"/>
      <c r="G2" s="1"/>
      <c r="H2" s="1"/>
      <c r="I2" s="1"/>
      <c r="J2" s="1"/>
    </row>
    <row r="3" spans="1:10" customFormat="1" ht="19.95" customHeight="1" thickBot="1" x14ac:dyDescent="0.35">
      <c r="A3" s="2" t="s">
        <v>81</v>
      </c>
      <c r="B3" s="2" t="s">
        <v>0</v>
      </c>
      <c r="C3" s="3" t="s">
        <v>1</v>
      </c>
      <c r="D3" s="4" t="s">
        <v>2</v>
      </c>
      <c r="E3" s="5" t="s">
        <v>3</v>
      </c>
      <c r="F3" s="6" t="s">
        <v>4</v>
      </c>
      <c r="G3" s="1"/>
      <c r="H3" s="1"/>
      <c r="I3" s="1"/>
      <c r="J3" s="1"/>
    </row>
    <row r="4" spans="1:10" customFormat="1" ht="18" customHeight="1" thickBot="1" x14ac:dyDescent="0.35">
      <c r="A4" s="44"/>
      <c r="B4" s="43" t="s">
        <v>45</v>
      </c>
      <c r="C4" s="45"/>
      <c r="D4" s="45"/>
      <c r="E4" s="45"/>
      <c r="F4" s="46"/>
      <c r="G4" s="1"/>
      <c r="H4" s="1"/>
      <c r="I4" s="1"/>
      <c r="J4" s="1"/>
    </row>
    <row r="5" spans="1:10" customFormat="1" ht="27.6" thickBot="1" x14ac:dyDescent="0.35">
      <c r="A5" s="47" t="s">
        <v>83</v>
      </c>
      <c r="B5" s="48" t="s">
        <v>0</v>
      </c>
      <c r="C5" s="49" t="s">
        <v>1</v>
      </c>
      <c r="D5" s="50" t="s">
        <v>2</v>
      </c>
      <c r="E5" s="50" t="s">
        <v>3</v>
      </c>
      <c r="F5" s="51" t="s">
        <v>4</v>
      </c>
      <c r="G5" s="1"/>
      <c r="H5" s="1"/>
      <c r="I5" s="1"/>
      <c r="J5" s="1"/>
    </row>
    <row r="6" spans="1:10" customFormat="1" ht="46.8" x14ac:dyDescent="0.3">
      <c r="A6" s="7">
        <v>1</v>
      </c>
      <c r="B6" s="8" t="s">
        <v>82</v>
      </c>
      <c r="C6" s="11" t="s">
        <v>5</v>
      </c>
      <c r="D6" s="12">
        <v>119</v>
      </c>
      <c r="E6" s="13"/>
      <c r="F6" s="23">
        <f>E6*D6</f>
        <v>0</v>
      </c>
      <c r="G6" s="1"/>
      <c r="H6" s="1"/>
      <c r="I6" s="1"/>
      <c r="J6" s="1"/>
    </row>
    <row r="7" spans="1:10" customFormat="1" ht="31.2" x14ac:dyDescent="0.3">
      <c r="A7" s="7">
        <v>2</v>
      </c>
      <c r="B7" s="8" t="s">
        <v>62</v>
      </c>
      <c r="C7" s="11" t="s">
        <v>5</v>
      </c>
      <c r="D7" s="12">
        <v>119</v>
      </c>
      <c r="E7" s="13"/>
      <c r="F7" s="23">
        <f t="shared" ref="F7:F9" si="0">E7*D7</f>
        <v>0</v>
      </c>
      <c r="G7" s="1"/>
      <c r="H7" s="1"/>
      <c r="I7" s="1"/>
      <c r="J7" s="1"/>
    </row>
    <row r="8" spans="1:10" customFormat="1" ht="31.2" x14ac:dyDescent="0.3">
      <c r="A8" s="7">
        <v>3</v>
      </c>
      <c r="B8" s="8" t="s">
        <v>63</v>
      </c>
      <c r="C8" s="11" t="s">
        <v>7</v>
      </c>
      <c r="D8" s="12">
        <v>49</v>
      </c>
      <c r="E8" s="13"/>
      <c r="F8" s="23">
        <f t="shared" si="0"/>
        <v>0</v>
      </c>
      <c r="G8" s="1"/>
      <c r="H8" s="1"/>
      <c r="I8" s="1"/>
      <c r="J8" s="1"/>
    </row>
    <row r="9" spans="1:10" customFormat="1" ht="31.2" x14ac:dyDescent="0.3">
      <c r="A9" s="7">
        <v>4</v>
      </c>
      <c r="B9" s="8" t="s">
        <v>38</v>
      </c>
      <c r="C9" s="11" t="s">
        <v>7</v>
      </c>
      <c r="D9" s="12">
        <v>1</v>
      </c>
      <c r="E9" s="13"/>
      <c r="F9" s="23">
        <f t="shared" si="0"/>
        <v>0</v>
      </c>
      <c r="G9" s="1"/>
      <c r="H9" s="1"/>
      <c r="I9" s="1"/>
      <c r="J9" s="1"/>
    </row>
    <row r="10" spans="1:10" customFormat="1" x14ac:dyDescent="0.3">
      <c r="A10" s="62" t="s">
        <v>71</v>
      </c>
      <c r="B10" s="62"/>
      <c r="C10" s="62"/>
      <c r="D10" s="62"/>
      <c r="E10" s="62"/>
      <c r="F10" s="22">
        <f>SUM(F6:F9)</f>
        <v>0</v>
      </c>
      <c r="G10" s="1"/>
      <c r="H10" s="1"/>
      <c r="I10" s="1"/>
      <c r="J10" s="1"/>
    </row>
    <row r="11" spans="1:10" customFormat="1" x14ac:dyDescent="0.3">
      <c r="A11" s="73" t="s">
        <v>13</v>
      </c>
      <c r="B11" s="74"/>
      <c r="C11" s="74"/>
      <c r="D11" s="74"/>
      <c r="E11" s="74"/>
      <c r="F11" s="75"/>
      <c r="G11" s="1"/>
      <c r="H11" s="1"/>
      <c r="I11" s="1"/>
      <c r="J11" s="1"/>
    </row>
    <row r="12" spans="1:10" customFormat="1" ht="31.2" x14ac:dyDescent="0.3">
      <c r="A12" s="10">
        <v>1</v>
      </c>
      <c r="B12" s="8" t="s">
        <v>64</v>
      </c>
      <c r="C12" s="11" t="s">
        <v>6</v>
      </c>
      <c r="D12" s="12">
        <v>2</v>
      </c>
      <c r="E12" s="13"/>
      <c r="F12" s="23">
        <f t="shared" ref="F12:F18" si="1">D12*E12</f>
        <v>0</v>
      </c>
      <c r="G12" s="1"/>
      <c r="H12" s="1"/>
      <c r="I12" s="1"/>
      <c r="J12" s="1"/>
    </row>
    <row r="13" spans="1:10" customFormat="1" ht="46.8" x14ac:dyDescent="0.3">
      <c r="A13" s="10">
        <v>2</v>
      </c>
      <c r="B13" s="8" t="s">
        <v>65</v>
      </c>
      <c r="C13" s="11" t="s">
        <v>14</v>
      </c>
      <c r="D13" s="12">
        <v>1</v>
      </c>
      <c r="E13" s="13"/>
      <c r="F13" s="23">
        <f t="shared" si="1"/>
        <v>0</v>
      </c>
      <c r="G13" s="1"/>
      <c r="H13" s="1"/>
      <c r="I13" s="1"/>
      <c r="J13" s="1"/>
    </row>
    <row r="14" spans="1:10" customFormat="1" ht="31.2" x14ac:dyDescent="0.3">
      <c r="A14" s="10">
        <v>3</v>
      </c>
      <c r="B14" s="8" t="s">
        <v>90</v>
      </c>
      <c r="C14" s="11" t="s">
        <v>15</v>
      </c>
      <c r="D14" s="12">
        <v>56</v>
      </c>
      <c r="E14" s="13"/>
      <c r="F14" s="23">
        <f t="shared" si="1"/>
        <v>0</v>
      </c>
      <c r="G14" s="1"/>
      <c r="H14" s="1"/>
      <c r="I14" s="1"/>
      <c r="J14" s="1"/>
    </row>
    <row r="15" spans="1:10" customFormat="1" x14ac:dyDescent="0.3">
      <c r="A15" s="10">
        <v>4</v>
      </c>
      <c r="B15" s="8" t="s">
        <v>87</v>
      </c>
      <c r="C15" s="11" t="s">
        <v>36</v>
      </c>
      <c r="D15" s="12">
        <v>1</v>
      </c>
      <c r="E15" s="13"/>
      <c r="F15" s="23">
        <f t="shared" si="1"/>
        <v>0</v>
      </c>
      <c r="G15" s="1"/>
      <c r="H15" s="1"/>
      <c r="I15" s="1"/>
      <c r="J15" s="1"/>
    </row>
    <row r="16" spans="1:10" customFormat="1" x14ac:dyDescent="0.3">
      <c r="A16" s="10">
        <v>5</v>
      </c>
      <c r="B16" s="8" t="s">
        <v>89</v>
      </c>
      <c r="C16" s="11" t="s">
        <v>36</v>
      </c>
      <c r="D16" s="12">
        <v>1</v>
      </c>
      <c r="E16" s="13"/>
      <c r="F16" s="23">
        <f t="shared" si="1"/>
        <v>0</v>
      </c>
      <c r="G16" s="1"/>
      <c r="H16" s="1"/>
      <c r="I16" s="1"/>
      <c r="J16" s="1"/>
    </row>
    <row r="17" spans="1:10" customFormat="1" x14ac:dyDescent="0.3">
      <c r="A17" s="10">
        <v>6</v>
      </c>
      <c r="B17" s="30" t="s">
        <v>16</v>
      </c>
      <c r="C17" s="31" t="s">
        <v>10</v>
      </c>
      <c r="D17" s="32">
        <v>1</v>
      </c>
      <c r="E17" s="33"/>
      <c r="F17" s="34">
        <f t="shared" si="1"/>
        <v>0</v>
      </c>
      <c r="G17" s="1"/>
      <c r="H17" s="1"/>
      <c r="I17" s="1"/>
      <c r="J17" s="1"/>
    </row>
    <row r="18" spans="1:10" customFormat="1" ht="31.2" x14ac:dyDescent="0.3">
      <c r="A18" s="10">
        <v>7</v>
      </c>
      <c r="B18" s="8" t="s">
        <v>17</v>
      </c>
      <c r="C18" s="11" t="s">
        <v>14</v>
      </c>
      <c r="D18" s="12">
        <v>1</v>
      </c>
      <c r="E18" s="13"/>
      <c r="F18" s="23">
        <f t="shared" si="1"/>
        <v>0</v>
      </c>
      <c r="G18" s="1"/>
      <c r="H18" s="1"/>
      <c r="I18" s="1"/>
      <c r="J18" s="1"/>
    </row>
    <row r="19" spans="1:10" customFormat="1" x14ac:dyDescent="0.3">
      <c r="A19" s="10">
        <v>8</v>
      </c>
      <c r="B19" s="8" t="s">
        <v>88</v>
      </c>
      <c r="C19" s="11" t="s">
        <v>14</v>
      </c>
      <c r="D19" s="12">
        <v>1</v>
      </c>
      <c r="E19" s="13"/>
      <c r="F19" s="23">
        <f t="shared" ref="F19:F21" si="2">E19*D19</f>
        <v>0</v>
      </c>
      <c r="G19" s="1"/>
      <c r="H19" s="1"/>
      <c r="I19" s="1"/>
      <c r="J19" s="1"/>
    </row>
    <row r="20" spans="1:10" customFormat="1" x14ac:dyDescent="0.3">
      <c r="A20" s="10">
        <v>9</v>
      </c>
      <c r="B20" s="8" t="s">
        <v>19</v>
      </c>
      <c r="C20" s="11" t="s">
        <v>15</v>
      </c>
      <c r="D20" s="12">
        <v>5</v>
      </c>
      <c r="E20" s="13"/>
      <c r="F20" s="23">
        <f t="shared" si="2"/>
        <v>0</v>
      </c>
      <c r="G20" s="1"/>
      <c r="H20" s="1"/>
      <c r="I20" s="1"/>
      <c r="J20" s="1"/>
    </row>
    <row r="21" spans="1:10" customFormat="1" ht="31.2" x14ac:dyDescent="0.3">
      <c r="A21" s="10">
        <v>10</v>
      </c>
      <c r="B21" s="8" t="s">
        <v>20</v>
      </c>
      <c r="C21" s="11" t="s">
        <v>7</v>
      </c>
      <c r="D21" s="12">
        <v>1</v>
      </c>
      <c r="E21" s="13"/>
      <c r="F21" s="23">
        <f t="shared" si="2"/>
        <v>0</v>
      </c>
      <c r="G21" s="1"/>
      <c r="H21" s="1"/>
      <c r="I21" s="1"/>
      <c r="J21" s="1"/>
    </row>
    <row r="22" spans="1:10" customFormat="1" ht="46.8" x14ac:dyDescent="0.3">
      <c r="A22" s="10">
        <v>11</v>
      </c>
      <c r="B22" s="8" t="s">
        <v>91</v>
      </c>
      <c r="C22" s="11" t="s">
        <v>14</v>
      </c>
      <c r="D22" s="12">
        <v>1</v>
      </c>
      <c r="E22" s="13"/>
      <c r="F22" s="23">
        <f>D22*E22</f>
        <v>0</v>
      </c>
      <c r="G22" s="1"/>
      <c r="H22" s="1"/>
      <c r="I22" s="1"/>
      <c r="J22" s="1"/>
    </row>
    <row r="23" spans="1:10" customFormat="1" x14ac:dyDescent="0.3">
      <c r="A23" s="66" t="s">
        <v>21</v>
      </c>
      <c r="B23" s="66"/>
      <c r="C23" s="66"/>
      <c r="D23" s="66"/>
      <c r="E23" s="66"/>
      <c r="F23" s="22">
        <f>SUM(F12:F22)</f>
        <v>0</v>
      </c>
      <c r="G23" s="1"/>
      <c r="H23" s="1"/>
      <c r="I23" s="1"/>
      <c r="J23" s="1"/>
    </row>
    <row r="24" spans="1:10" customFormat="1" ht="15.6" customHeight="1" x14ac:dyDescent="0.3">
      <c r="A24" s="73" t="s">
        <v>13</v>
      </c>
      <c r="B24" s="74"/>
      <c r="C24" s="74"/>
      <c r="D24" s="74"/>
      <c r="E24" s="74"/>
      <c r="F24" s="75"/>
      <c r="G24" s="1"/>
      <c r="H24" s="1"/>
      <c r="I24" s="1"/>
      <c r="J24" s="1"/>
    </row>
    <row r="25" spans="1:10" customFormat="1" ht="15.45" customHeight="1" x14ac:dyDescent="0.3">
      <c r="A25" s="56" t="s">
        <v>58</v>
      </c>
      <c r="B25" s="56"/>
      <c r="C25" s="56"/>
      <c r="D25" s="56"/>
      <c r="E25" s="56"/>
      <c r="F25" s="56"/>
      <c r="G25" s="1"/>
      <c r="H25" s="1"/>
      <c r="I25" s="1"/>
      <c r="J25" s="1"/>
    </row>
    <row r="26" spans="1:10" customFormat="1" ht="18.45" customHeight="1" x14ac:dyDescent="0.3">
      <c r="A26" s="10">
        <v>1</v>
      </c>
      <c r="B26" s="8" t="s">
        <v>25</v>
      </c>
      <c r="C26" s="11" t="s">
        <v>7</v>
      </c>
      <c r="D26" s="12">
        <v>1</v>
      </c>
      <c r="E26" s="13"/>
      <c r="F26" s="23">
        <f t="shared" ref="F26:F35" si="3">E26*D26</f>
        <v>0</v>
      </c>
      <c r="G26" s="1"/>
      <c r="H26" s="1"/>
      <c r="I26" s="1"/>
      <c r="J26" s="1"/>
    </row>
    <row r="27" spans="1:10" customFormat="1" ht="31.2" x14ac:dyDescent="0.3">
      <c r="A27" s="10">
        <v>2</v>
      </c>
      <c r="B27" s="8" t="s">
        <v>26</v>
      </c>
      <c r="C27" s="11" t="s">
        <v>6</v>
      </c>
      <c r="D27" s="12">
        <f>1.8*3.3*0.7</f>
        <v>4.1579999999999995</v>
      </c>
      <c r="E27" s="13"/>
      <c r="F27" s="23">
        <f t="shared" si="3"/>
        <v>0</v>
      </c>
      <c r="G27" s="1"/>
      <c r="H27" s="1"/>
      <c r="I27" s="1"/>
      <c r="J27" s="1"/>
    </row>
    <row r="28" spans="1:10" customFormat="1" ht="31.2" x14ac:dyDescent="0.3">
      <c r="A28" s="10">
        <v>3</v>
      </c>
      <c r="B28" s="8" t="s">
        <v>27</v>
      </c>
      <c r="C28" s="11" t="s">
        <v>6</v>
      </c>
      <c r="D28" s="35">
        <f>1.8*3.3*0.08</f>
        <v>0.47519999999999996</v>
      </c>
      <c r="E28" s="13"/>
      <c r="F28" s="23">
        <f t="shared" si="3"/>
        <v>0</v>
      </c>
      <c r="G28" s="1"/>
      <c r="H28" s="1"/>
      <c r="I28" s="1"/>
      <c r="J28" s="1"/>
    </row>
    <row r="29" spans="1:10" customFormat="1" ht="31.2" x14ac:dyDescent="0.3">
      <c r="A29" s="10">
        <v>4</v>
      </c>
      <c r="B29" s="8" t="s">
        <v>28</v>
      </c>
      <c r="C29" s="11" t="s">
        <v>6</v>
      </c>
      <c r="D29" s="12">
        <f>1.8*3.3*0.1</f>
        <v>0.59399999999999997</v>
      </c>
      <c r="E29" s="13"/>
      <c r="F29" s="23">
        <f t="shared" si="3"/>
        <v>0</v>
      </c>
      <c r="G29" s="1"/>
      <c r="H29" s="1"/>
      <c r="I29" s="1"/>
      <c r="J29" s="1"/>
    </row>
    <row r="30" spans="1:10" customFormat="1" ht="31.2" x14ac:dyDescent="0.3">
      <c r="A30" s="10">
        <v>5</v>
      </c>
      <c r="B30" s="8" t="s">
        <v>29</v>
      </c>
      <c r="C30" s="11" t="s">
        <v>6</v>
      </c>
      <c r="D30" s="12">
        <f>1.8*3.3*0.1</f>
        <v>0.59399999999999997</v>
      </c>
      <c r="E30" s="13"/>
      <c r="F30" s="23">
        <f t="shared" si="3"/>
        <v>0</v>
      </c>
      <c r="G30" s="1"/>
      <c r="H30" s="1"/>
      <c r="I30" s="1"/>
      <c r="J30" s="1"/>
    </row>
    <row r="31" spans="1:10" customFormat="1" ht="31.2" x14ac:dyDescent="0.3">
      <c r="A31" s="10">
        <v>6</v>
      </c>
      <c r="B31" s="8" t="s">
        <v>30</v>
      </c>
      <c r="C31" s="11" t="s">
        <v>6</v>
      </c>
      <c r="D31" s="12">
        <f>0.8*2.5*0.4</f>
        <v>0.8</v>
      </c>
      <c r="E31" s="13"/>
      <c r="F31" s="23">
        <f t="shared" si="3"/>
        <v>0</v>
      </c>
      <c r="G31" s="1"/>
      <c r="H31" s="1"/>
      <c r="I31" s="1"/>
      <c r="J31" s="1"/>
    </row>
    <row r="32" spans="1:10" customFormat="1" ht="62.4" x14ac:dyDescent="0.3">
      <c r="A32" s="10">
        <v>7</v>
      </c>
      <c r="B32" s="8" t="s">
        <v>31</v>
      </c>
      <c r="C32" s="11" t="s">
        <v>7</v>
      </c>
      <c r="D32" s="12">
        <f>1*2.5*2</f>
        <v>5</v>
      </c>
      <c r="E32" s="13"/>
      <c r="F32" s="23">
        <f t="shared" si="3"/>
        <v>0</v>
      </c>
      <c r="G32" s="1"/>
      <c r="H32" s="1"/>
      <c r="I32" s="1"/>
      <c r="J32" s="1"/>
    </row>
    <row r="33" spans="1:10" customFormat="1" ht="18.600000000000001" x14ac:dyDescent="0.3">
      <c r="A33" s="10">
        <v>8</v>
      </c>
      <c r="B33" s="8" t="s">
        <v>32</v>
      </c>
      <c r="C33" s="11" t="s">
        <v>5</v>
      </c>
      <c r="D33" s="12">
        <f>(2.5*1.4*2)+(0.8*0.4*2)+(0.2*1*2)</f>
        <v>8.0400000000000009</v>
      </c>
      <c r="E33" s="13"/>
      <c r="F33" s="23">
        <f t="shared" si="3"/>
        <v>0</v>
      </c>
      <c r="G33" s="1"/>
      <c r="H33" s="1"/>
      <c r="I33" s="1"/>
      <c r="J33" s="1"/>
    </row>
    <row r="34" spans="1:10" customFormat="1" ht="31.2" x14ac:dyDescent="0.3">
      <c r="A34" s="10">
        <v>9</v>
      </c>
      <c r="B34" s="8" t="s">
        <v>22</v>
      </c>
      <c r="C34" s="11" t="s">
        <v>5</v>
      </c>
      <c r="D34" s="12">
        <f>D33</f>
        <v>8.0400000000000009</v>
      </c>
      <c r="E34" s="13"/>
      <c r="F34" s="23">
        <f t="shared" si="3"/>
        <v>0</v>
      </c>
      <c r="G34" s="1"/>
      <c r="H34" s="1"/>
      <c r="I34" s="1"/>
      <c r="J34" s="1"/>
    </row>
    <row r="35" spans="1:10" customFormat="1" x14ac:dyDescent="0.3">
      <c r="A35" s="10">
        <v>10</v>
      </c>
      <c r="B35" s="8" t="s">
        <v>33</v>
      </c>
      <c r="C35" s="11" t="s">
        <v>7</v>
      </c>
      <c r="D35" s="12">
        <v>1</v>
      </c>
      <c r="E35" s="13"/>
      <c r="F35" s="23">
        <f t="shared" si="3"/>
        <v>0</v>
      </c>
      <c r="G35" s="1"/>
      <c r="H35" s="1"/>
      <c r="I35" s="1"/>
      <c r="J35" s="1"/>
    </row>
    <row r="36" spans="1:10" customFormat="1" ht="15.45" customHeight="1" x14ac:dyDescent="0.3">
      <c r="A36" s="15"/>
      <c r="B36" s="58" t="s">
        <v>35</v>
      </c>
      <c r="C36" s="58"/>
      <c r="D36" s="58"/>
      <c r="E36" s="59"/>
      <c r="F36" s="22">
        <f>SUM(F26:F35)</f>
        <v>0</v>
      </c>
      <c r="G36" s="1"/>
      <c r="H36" s="1"/>
      <c r="I36" s="1"/>
      <c r="J36" s="1"/>
    </row>
    <row r="37" spans="1:10" x14ac:dyDescent="0.3">
      <c r="A37" s="73" t="s">
        <v>60</v>
      </c>
      <c r="B37" s="74"/>
      <c r="C37" s="74"/>
      <c r="D37" s="74"/>
      <c r="E37" s="74"/>
      <c r="F37" s="75"/>
    </row>
    <row r="38" spans="1:10" x14ac:dyDescent="0.3">
      <c r="A38" s="25">
        <v>1</v>
      </c>
      <c r="B38" s="8" t="s">
        <v>48</v>
      </c>
      <c r="C38" s="11" t="s">
        <v>7</v>
      </c>
      <c r="D38" s="12">
        <v>1</v>
      </c>
      <c r="E38" s="13"/>
      <c r="F38" s="23">
        <f>D38*E38</f>
        <v>0</v>
      </c>
    </row>
    <row r="39" spans="1:10" x14ac:dyDescent="0.3">
      <c r="A39" s="25">
        <v>2</v>
      </c>
      <c r="B39" s="8" t="s">
        <v>49</v>
      </c>
      <c r="C39" s="11" t="s">
        <v>50</v>
      </c>
      <c r="D39" s="12">
        <v>13.85</v>
      </c>
      <c r="E39" s="13"/>
      <c r="F39" s="23">
        <f t="shared" ref="F39:F43" si="4">D39*E39</f>
        <v>0</v>
      </c>
    </row>
    <row r="40" spans="1:10" ht="18.600000000000001" x14ac:dyDescent="0.3">
      <c r="A40" s="25">
        <v>3</v>
      </c>
      <c r="B40" s="8" t="s">
        <v>51</v>
      </c>
      <c r="C40" s="11" t="s">
        <v>5</v>
      </c>
      <c r="D40" s="12">
        <v>16</v>
      </c>
      <c r="E40" s="13"/>
      <c r="F40" s="23">
        <f t="shared" si="4"/>
        <v>0</v>
      </c>
    </row>
    <row r="41" spans="1:10" x14ac:dyDescent="0.3">
      <c r="A41" s="25">
        <v>4</v>
      </c>
      <c r="B41" s="8" t="s">
        <v>52</v>
      </c>
      <c r="C41" s="11" t="s">
        <v>7</v>
      </c>
      <c r="D41" s="12">
        <v>1</v>
      </c>
      <c r="E41" s="13"/>
      <c r="F41" s="23">
        <f t="shared" si="4"/>
        <v>0</v>
      </c>
    </row>
    <row r="42" spans="1:10" x14ac:dyDescent="0.3">
      <c r="A42" s="25">
        <v>5</v>
      </c>
      <c r="B42" s="8" t="s">
        <v>53</v>
      </c>
      <c r="C42" s="11" t="s">
        <v>7</v>
      </c>
      <c r="D42" s="12">
        <v>1</v>
      </c>
      <c r="E42" s="13"/>
      <c r="F42" s="23">
        <f t="shared" si="4"/>
        <v>0</v>
      </c>
    </row>
    <row r="43" spans="1:10" ht="31.2" x14ac:dyDescent="0.3">
      <c r="A43" s="25">
        <v>6</v>
      </c>
      <c r="B43" s="8" t="s">
        <v>22</v>
      </c>
      <c r="C43" s="11" t="s">
        <v>5</v>
      </c>
      <c r="D43" s="12">
        <v>16</v>
      </c>
      <c r="E43" s="13"/>
      <c r="F43" s="23">
        <f t="shared" si="4"/>
        <v>0</v>
      </c>
    </row>
    <row r="44" spans="1:10" x14ac:dyDescent="0.3">
      <c r="A44" s="24">
        <v>7</v>
      </c>
      <c r="B44" s="8" t="s">
        <v>54</v>
      </c>
      <c r="C44" s="11" t="s">
        <v>7</v>
      </c>
      <c r="D44" s="12">
        <v>1</v>
      </c>
      <c r="E44" s="13"/>
      <c r="F44" s="23">
        <f>D44*E44</f>
        <v>0</v>
      </c>
    </row>
    <row r="45" spans="1:10" x14ac:dyDescent="0.3">
      <c r="A45" s="63" t="s">
        <v>56</v>
      </c>
      <c r="B45" s="64"/>
      <c r="C45" s="64"/>
      <c r="D45" s="64"/>
      <c r="E45" s="65"/>
      <c r="F45" s="28">
        <f>SUM(F38:F44)</f>
        <v>0</v>
      </c>
    </row>
    <row r="46" spans="1:10" ht="15.45" customHeight="1" x14ac:dyDescent="0.3">
      <c r="A46" s="57" t="s">
        <v>55</v>
      </c>
      <c r="B46" s="58"/>
      <c r="C46" s="58"/>
      <c r="D46" s="58"/>
      <c r="E46" s="59"/>
      <c r="F46" s="22">
        <f>F45*4</f>
        <v>0</v>
      </c>
    </row>
    <row r="47" spans="1:10" customFormat="1" ht="18" customHeight="1" x14ac:dyDescent="0.3">
      <c r="A47" s="56" t="s">
        <v>41</v>
      </c>
      <c r="B47" s="56"/>
      <c r="C47" s="56"/>
      <c r="D47" s="56"/>
      <c r="E47" s="56"/>
      <c r="F47" s="56"/>
      <c r="G47" s="1"/>
      <c r="H47" s="1"/>
      <c r="I47" s="1"/>
      <c r="J47" s="1"/>
    </row>
    <row r="48" spans="1:10" customFormat="1" ht="45.6" customHeight="1" x14ac:dyDescent="0.3">
      <c r="A48" s="10">
        <v>1</v>
      </c>
      <c r="B48" s="8" t="s">
        <v>66</v>
      </c>
      <c r="C48" s="11" t="s">
        <v>8</v>
      </c>
      <c r="D48" s="12">
        <v>200</v>
      </c>
      <c r="E48" s="13"/>
      <c r="F48" s="23">
        <f>D48*E48</f>
        <v>0</v>
      </c>
      <c r="G48" s="1"/>
      <c r="H48" s="1"/>
      <c r="I48" s="1"/>
      <c r="J48" s="1"/>
    </row>
    <row r="49" spans="1:10" customFormat="1" ht="33" customHeight="1" x14ac:dyDescent="0.3">
      <c r="A49" s="10">
        <v>2</v>
      </c>
      <c r="B49" s="8" t="s">
        <v>9</v>
      </c>
      <c r="C49" s="11" t="s">
        <v>10</v>
      </c>
      <c r="D49" s="12">
        <v>38</v>
      </c>
      <c r="E49" s="13"/>
      <c r="F49" s="23">
        <f>D49*E49</f>
        <v>0</v>
      </c>
      <c r="G49" s="1"/>
      <c r="H49" s="1"/>
      <c r="I49" s="1"/>
      <c r="J49" s="1"/>
    </row>
    <row r="50" spans="1:10" customFormat="1" ht="36" customHeight="1" x14ac:dyDescent="0.3">
      <c r="A50" s="10">
        <v>3</v>
      </c>
      <c r="B50" s="8" t="s">
        <v>11</v>
      </c>
      <c r="C50" s="11" t="s">
        <v>7</v>
      </c>
      <c r="D50" s="12">
        <v>1</v>
      </c>
      <c r="E50" s="13"/>
      <c r="F50" s="23">
        <f>D50*E50</f>
        <v>0</v>
      </c>
      <c r="G50" s="1"/>
      <c r="H50" s="1"/>
      <c r="I50" s="1"/>
      <c r="J50" s="1"/>
    </row>
    <row r="51" spans="1:10" customFormat="1" ht="18" customHeight="1" x14ac:dyDescent="0.3">
      <c r="A51" s="57" t="s">
        <v>55</v>
      </c>
      <c r="B51" s="58"/>
      <c r="C51" s="58"/>
      <c r="D51" s="58"/>
      <c r="E51" s="59"/>
      <c r="F51" s="22">
        <f>SUM(F48:F50)</f>
        <v>0</v>
      </c>
      <c r="G51" s="1"/>
      <c r="H51" s="1"/>
      <c r="I51" s="1"/>
      <c r="J51" s="1"/>
    </row>
    <row r="52" spans="1:10" x14ac:dyDescent="0.3">
      <c r="A52" s="76" t="s">
        <v>59</v>
      </c>
      <c r="B52" s="77"/>
      <c r="C52" s="77"/>
      <c r="D52" s="77"/>
      <c r="E52" s="78"/>
      <c r="F52" s="26">
        <f>F51+F46+F36+F23+F10</f>
        <v>0</v>
      </c>
    </row>
  </sheetData>
  <mergeCells count="14">
    <mergeCell ref="A24:F24"/>
    <mergeCell ref="A25:F25"/>
    <mergeCell ref="A1:F1"/>
    <mergeCell ref="A2:F2"/>
    <mergeCell ref="A47:F47"/>
    <mergeCell ref="A52:E52"/>
    <mergeCell ref="A51:E51"/>
    <mergeCell ref="B36:E36"/>
    <mergeCell ref="A37:F37"/>
    <mergeCell ref="A45:E45"/>
    <mergeCell ref="A46:E46"/>
    <mergeCell ref="A10:E10"/>
    <mergeCell ref="A23:E23"/>
    <mergeCell ref="A11:F11"/>
  </mergeCells>
  <pageMargins left="0.31496062992125984" right="0.31496062992125984" top="0.74803149606299213" bottom="0.74803149606299213" header="0.31496062992125984" footer="0.31496062992125984"/>
  <pageSetup paperSize="9" scale="77" fitToWidth="0" fitToHeight="0" orientation="portrait" horizontalDpi="0" verticalDpi="0" r:id="rId1"/>
  <colBreaks count="1" manualBreakCount="1">
    <brk id="6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C7C5F-6E32-46BE-A0D7-BBEBAF1CA95D}">
  <dimension ref="A1:F5"/>
  <sheetViews>
    <sheetView tabSelected="1" workbookViewId="0">
      <selection activeCell="I14" sqref="I13:I14"/>
    </sheetView>
  </sheetViews>
  <sheetFormatPr defaultRowHeight="14.4" x14ac:dyDescent="0.3"/>
  <cols>
    <col min="2" max="2" width="13.109375" customWidth="1"/>
    <col min="5" max="5" width="14.88671875" customWidth="1"/>
    <col min="6" max="6" width="33.33203125" customWidth="1"/>
  </cols>
  <sheetData>
    <row r="1" spans="1:6" ht="23.4" customHeight="1" x14ac:dyDescent="0.3"/>
    <row r="2" spans="1:6" ht="20.399999999999999" x14ac:dyDescent="0.3">
      <c r="A2" s="54">
        <v>1</v>
      </c>
      <c r="B2" s="79" t="s">
        <v>77</v>
      </c>
      <c r="C2" s="79"/>
      <c r="D2" s="79"/>
      <c r="E2" s="79"/>
      <c r="F2" s="38">
        <f>'Horyal Borehole'!F32</f>
        <v>0</v>
      </c>
    </row>
    <row r="3" spans="1:6" ht="19.95" customHeight="1" x14ac:dyDescent="0.3">
      <c r="A3" s="54">
        <v>3</v>
      </c>
      <c r="B3" s="79" t="s">
        <v>76</v>
      </c>
      <c r="C3" s="79"/>
      <c r="D3" s="79"/>
      <c r="E3" s="79"/>
      <c r="F3" s="38">
        <f>'Hog dugaag borehole'!F46</f>
        <v>0</v>
      </c>
    </row>
    <row r="4" spans="1:6" ht="19.95" customHeight="1" x14ac:dyDescent="0.3">
      <c r="A4" s="54">
        <v>2</v>
      </c>
      <c r="B4" s="79" t="s">
        <v>78</v>
      </c>
      <c r="C4" s="79"/>
      <c r="D4" s="79"/>
      <c r="E4" s="79"/>
      <c r="F4" s="39">
        <f>'Hogol Borehole '!F52</f>
        <v>0</v>
      </c>
    </row>
    <row r="5" spans="1:6" ht="21" thickBot="1" x14ac:dyDescent="0.35">
      <c r="A5" s="40"/>
      <c r="B5" s="80" t="s">
        <v>79</v>
      </c>
      <c r="C5" s="80"/>
      <c r="D5" s="80"/>
      <c r="E5" s="80"/>
      <c r="F5" s="41">
        <f>SUM(F2:F4)</f>
        <v>0</v>
      </c>
    </row>
  </sheetData>
  <mergeCells count="4">
    <mergeCell ref="B2:E2"/>
    <mergeCell ref="B4:E4"/>
    <mergeCell ref="B5:E5"/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Horyal Borehole</vt:lpstr>
      <vt:lpstr>Hog dugaag borehole</vt:lpstr>
      <vt:lpstr>Hogol Borehole </vt:lpstr>
      <vt:lpstr>Total Cost Summary </vt:lpstr>
      <vt:lpstr>'Horyal Borehole'!Print_Area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Mohamud Ahmed</dc:creator>
  <dc:description/>
  <cp:lastModifiedBy>crisaaq mohamed</cp:lastModifiedBy>
  <cp:lastPrinted>2026-06-24T11:05:00Z</cp:lastPrinted>
  <dcterms:created xsi:type="dcterms:W3CDTF">2025-04-28T10:05:56Z</dcterms:created>
  <dcterms:modified xsi:type="dcterms:W3CDTF">2026-08-03T08:32:47Z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0x010100B8BF27A3D462084484D8FF158D9C794C</vt:lpwstr>
  </property>
</Properties>
</file>